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9612" activeTab="2"/>
  </bookViews>
  <sheets>
    <sheet name="2 - 6 mdr." sheetId="1" r:id="rId1"/>
    <sheet name="6 - 12 mdr." sheetId="2" r:id="rId2"/>
    <sheet name="Over 1 år" sheetId="3" r:id="rId3"/>
  </sheets>
  <definedNames>
    <definedName name="_xlnm.Print_Area" localSheetId="0">'2 - 6 mdr.'!$A$1:$K$83</definedName>
    <definedName name="_xlnm.Print_Area" localSheetId="1">'6 - 12 mdr.'!$A$1:$K$83</definedName>
    <definedName name="_xlnm.Print_Area" localSheetId="2">'Over 1 år'!$A$1:$J$84</definedName>
    <definedName name="Z_35CDBC76_033F_4859_AE53_D7FA0FF4A114_.wvu.FilterData" localSheetId="2" hidden="1">'Over 1 år'!$F$3:$F$83</definedName>
    <definedName name="Z_35CDBC76_033F_4859_AE53_D7FA0FF4A114_.wvu.PrintArea" localSheetId="2" hidden="1">'Over 1 år'!$A$4:$I$90</definedName>
  </definedNames>
  <calcPr fullCalcOnLoad="1"/>
</workbook>
</file>

<file path=xl/sharedStrings.xml><?xml version="1.0" encoding="utf-8"?>
<sst xmlns="http://schemas.openxmlformats.org/spreadsheetml/2006/main" count="319" uniqueCount="119">
  <si>
    <t>Kallun</t>
  </si>
  <si>
    <t>Kød uden ben/brusk</t>
  </si>
  <si>
    <t>Kalkunkød, hakket</t>
  </si>
  <si>
    <t>Kødfulde ben</t>
  </si>
  <si>
    <t>Kød med brusk og ben</t>
  </si>
  <si>
    <t>Kød</t>
  </si>
  <si>
    <t>Vægt</t>
  </si>
  <si>
    <t>Pris</t>
  </si>
  <si>
    <t>Pris i alt</t>
  </si>
  <si>
    <t>Komplet</t>
  </si>
  <si>
    <t>Antal</t>
  </si>
  <si>
    <t>Månedsvis</t>
  </si>
  <si>
    <t>Vægt i alt</t>
  </si>
  <si>
    <t>Indmad</t>
  </si>
  <si>
    <t>Hjort, løstfrosset</t>
  </si>
  <si>
    <t>Lammehalskød, hakket</t>
  </si>
  <si>
    <t>5 dage kallun</t>
  </si>
  <si>
    <t>Hjort, hakket</t>
  </si>
  <si>
    <t>Hestekød, hakket</t>
  </si>
  <si>
    <t>Kyllingehalse, hakket</t>
  </si>
  <si>
    <t>Kyllingehalse, hele</t>
  </si>
  <si>
    <t>Kg i alt</t>
  </si>
  <si>
    <t>Opstart</t>
  </si>
  <si>
    <t>Desuden:</t>
  </si>
  <si>
    <t>Kg mad dagligt</t>
  </si>
  <si>
    <t>Vægt i alt (g)</t>
  </si>
  <si>
    <t>Oksekæbekød, løstfrosset</t>
  </si>
  <si>
    <t>Kalvebrystben</t>
  </si>
  <si>
    <t>Vitaminer / Mineraler</t>
  </si>
  <si>
    <t>Fjerkræ, hakket</t>
  </si>
  <si>
    <t>Laks, hakket</t>
  </si>
  <si>
    <t>Kalkunhalse, hele</t>
  </si>
  <si>
    <t>Lammekallun, hakket</t>
  </si>
  <si>
    <t xml:space="preserve">Øko-høne, løstfrosset </t>
  </si>
  <si>
    <t xml:space="preserve">Lammekød, løstfrosset </t>
  </si>
  <si>
    <t>Lammekallun, løstfrosset</t>
  </si>
  <si>
    <t>Lammeben</t>
  </si>
  <si>
    <t>Hakkede oksestruber, løstfrosset</t>
  </si>
  <si>
    <t>Oksestruber hele, 2 stk.</t>
  </si>
  <si>
    <t>Laks og skaldyr, hakket</t>
  </si>
  <si>
    <t>Andet</t>
  </si>
  <si>
    <t>Kalkunskrog</t>
  </si>
  <si>
    <t>Laksehoveder, 2 stk</t>
  </si>
  <si>
    <t>Øko-høne, hakket</t>
  </si>
  <si>
    <t>7 dage kallun</t>
  </si>
  <si>
    <t>3 dage indmad</t>
  </si>
  <si>
    <t>5 dage kødfulde ben</t>
  </si>
  <si>
    <t>Oksetværribben</t>
  </si>
  <si>
    <t>Okse med brusk, hakket</t>
  </si>
  <si>
    <t>Rigtig kylling, løstfrosset</t>
  </si>
  <si>
    <t>Ko-mix, løstfrosset</t>
  </si>
  <si>
    <t>Fodres med mix:</t>
  </si>
  <si>
    <t>Oksefedt / Energitilskud</t>
  </si>
  <si>
    <t>En pose mix dækker hundens behov.</t>
  </si>
  <si>
    <t>Tilsæt kun vitaminer/mineraler + olie</t>
  </si>
  <si>
    <t>og giv evt. hunden et ben som tandbørste.</t>
  </si>
  <si>
    <t>Pris i alt incl. moms, excl. storkøbsrabat</t>
  </si>
  <si>
    <t>And, hakket</t>
  </si>
  <si>
    <t>Pris i alt incl. moms og 15 % storkøbsrabat v min. 25 kg</t>
  </si>
  <si>
    <t xml:space="preserve">Også gerne frugt og grønt </t>
  </si>
  <si>
    <t>Vare</t>
  </si>
  <si>
    <t>Olie (omega 3 - 6 - 9)</t>
  </si>
  <si>
    <t>Faktura nr.</t>
  </si>
  <si>
    <t>Samlet regning</t>
  </si>
  <si>
    <t>Heraf 25 % moms</t>
  </si>
  <si>
    <t>Samlet pris i alt inkl. moms</t>
  </si>
  <si>
    <t>Andre varer i alt inkl. moms</t>
  </si>
  <si>
    <t>BARF i alt inkl. moms</t>
  </si>
  <si>
    <t>Dato</t>
  </si>
  <si>
    <t>Oksekallun, løstfrosset</t>
  </si>
  <si>
    <t>Oksekallun, hakket</t>
  </si>
  <si>
    <t>Oksekallun, helt stykke</t>
  </si>
  <si>
    <t>Okseben, 2 stk.</t>
  </si>
  <si>
    <t>Oksehaler</t>
  </si>
  <si>
    <t>Ejers navn, adresse, tlf, e-mail</t>
  </si>
  <si>
    <t>Beregn hundens daglige behov</t>
  </si>
  <si>
    <t>Hundens vægt i kg</t>
  </si>
  <si>
    <t>Antal returkasser</t>
  </si>
  <si>
    <t>Kontonr. til retur</t>
  </si>
  <si>
    <t>Varerne må stilles her hvis ingen hjemme:</t>
  </si>
  <si>
    <t>1 måneds forbrug af Rigtig Hundemad til en hund over 1 år</t>
  </si>
  <si>
    <t>Antal flamingokasser pr. 10 kg kød</t>
  </si>
  <si>
    <t>Pris for flamingokasser</t>
  </si>
  <si>
    <t xml:space="preserve">Levering indenfor 35 km </t>
  </si>
  <si>
    <t>fra Hundensgaard</t>
  </si>
  <si>
    <t>Kyllingekråse, løstfrosset</t>
  </si>
  <si>
    <t>Hesteben</t>
  </si>
  <si>
    <t>Lammefedt / Energitilskud</t>
  </si>
  <si>
    <t xml:space="preserve">1 måneds forbrug af Rigtig Hundemad til en hund på 2 - 6 måneder </t>
  </si>
  <si>
    <t>10 dage kallun</t>
  </si>
  <si>
    <t>4 dage kødfulde ben</t>
  </si>
  <si>
    <t>1 måneds forbrug af Rigtig Hundemad til en hund på 6 - 12 mdr.</t>
  </si>
  <si>
    <t>9 dage kallun</t>
  </si>
  <si>
    <t>2 dage indmad</t>
  </si>
  <si>
    <t>3 dage kødfulde ben</t>
  </si>
  <si>
    <t>7 dage kød med brusk og ben</t>
  </si>
  <si>
    <t>2 dage kød uden brusk og ben</t>
  </si>
  <si>
    <t>10 dage kød med brusk og ben</t>
  </si>
  <si>
    <t>11 dage kød med brusk og ben</t>
  </si>
  <si>
    <t>3 dage kød uden brusk og ben</t>
  </si>
  <si>
    <t>Hel kylling, løstfrosset</t>
  </si>
  <si>
    <t>Okseben store 40 - 60 cm</t>
  </si>
  <si>
    <t>Vildænder, kødfyldte</t>
  </si>
  <si>
    <t>Hjerter i store stykker</t>
  </si>
  <si>
    <t>Lamme-mix, løstfrosset</t>
  </si>
  <si>
    <t>Yver</t>
  </si>
  <si>
    <t>Okse i store stykker</t>
  </si>
  <si>
    <t>Elg, hakket</t>
  </si>
  <si>
    <t>Kænguru, hakket</t>
  </si>
  <si>
    <t>Struds, hakket</t>
  </si>
  <si>
    <t>Kanin, hakket</t>
  </si>
  <si>
    <t>Kyllingefødder</t>
  </si>
  <si>
    <t>Vital mix okse, hakket</t>
  </si>
  <si>
    <t>Vital mix okse, løstfrosset</t>
  </si>
  <si>
    <t>Vital mix fjerkræ, hakket</t>
  </si>
  <si>
    <t>Vital mix kalkun, løstfrosset</t>
  </si>
  <si>
    <t>Vital mix vildt, løsfrosset</t>
  </si>
  <si>
    <t>Vital mix okse, løsfrosset</t>
  </si>
  <si>
    <t>Hjerter okse i store stykker</t>
  </si>
</sst>
</file>

<file path=xl/styles.xml><?xml version="1.0" encoding="utf-8"?>
<styleSheet xmlns="http://schemas.openxmlformats.org/spreadsheetml/2006/main">
  <numFmts count="4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#,##0;\-&quot;kr&quot;#,##0"/>
    <numFmt numFmtId="181" formatCode="&quot;kr&quot;#,##0;[Red]\-&quot;kr&quot;#,##0"/>
    <numFmt numFmtId="182" formatCode="&quot;kr&quot;#,##0.00;\-&quot;kr&quot;#,##0.00"/>
    <numFmt numFmtId="183" formatCode="&quot;kr&quot;#,##0.00;[Red]\-&quot;kr&quot;#,##0.00"/>
    <numFmt numFmtId="184" formatCode="_-&quot;kr&quot;* #,##0_-;\-&quot;kr&quot;* #,##0_-;_-&quot;kr&quot;* &quot;-&quot;_-;_-@_-"/>
    <numFmt numFmtId="185" formatCode="_-* #,##0_-;\-* #,##0_-;_-* &quot;-&quot;_-;_-@_-"/>
    <numFmt numFmtId="186" formatCode="_-&quot;kr&quot;* #,##0.00_-;\-&quot;kr&quot;* #,##0.00_-;_-&quot;kr&quot;* &quot;-&quot;??_-;_-@_-"/>
    <numFmt numFmtId="187" formatCode="_-* #,##0.00_-;\-* #,##0.00_-;_-* &quot;-&quot;??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&quot;kr&quot;\ * #,##0.00_ ;_ &quot;kr&quot;\ * \-#,##0.00_ ;_ &quot;kr&quot;\ * &quot;-&quot;??_ ;_ @_ "/>
    <numFmt numFmtId="194" formatCode="0.0"/>
    <numFmt numFmtId="195" formatCode="0.000"/>
    <numFmt numFmtId="196" formatCode="&quot;Ja&quot;;&quot;Ja&quot;;&quot;Nej&quot;"/>
    <numFmt numFmtId="197" formatCode="&quot;Sand&quot;;&quot;Sand&quot;;&quot;Falsk&quot;"/>
    <numFmt numFmtId="198" formatCode="&quot;Til&quot;;&quot;Til&quot;;&quot;Fra&quot;"/>
    <numFmt numFmtId="199" formatCode="[$€-2]\ #.##000_);[Red]\([$€-2]\ #.##000\)"/>
    <numFmt numFmtId="200" formatCode="&quot;Sandt&quot;;&quot;Sandt&quot;;&quot;Falsk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6EA36"/>
        <bgColor indexed="64"/>
      </patternFill>
    </fill>
    <fill>
      <patternFill patternType="solid">
        <fgColor rgb="FF08C3E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33" fillId="19" borderId="2" applyNumberFormat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7" borderId="3" applyNumberFormat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19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7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9" fontId="6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0" borderId="10" xfId="0" applyFont="1" applyFill="1" applyBorder="1" applyAlignment="1" applyProtection="1">
      <alignment/>
      <protection locked="0"/>
    </xf>
    <xf numFmtId="2" fontId="6" fillId="0" borderId="0" xfId="0" applyNumberFormat="1" applyFont="1" applyAlignment="1">
      <alignment/>
    </xf>
    <xf numFmtId="2" fontId="6" fillId="31" borderId="0" xfId="0" applyNumberFormat="1" applyFont="1" applyFill="1" applyAlignment="1">
      <alignment/>
    </xf>
    <xf numFmtId="1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32" borderId="12" xfId="0" applyFont="1" applyFill="1" applyBorder="1" applyAlignment="1" applyProtection="1">
      <alignment/>
      <protection locked="0"/>
    </xf>
    <xf numFmtId="0" fontId="42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/>
    </xf>
    <xf numFmtId="0" fontId="4" fillId="30" borderId="15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8" fillId="35" borderId="0" xfId="0" applyFont="1" applyFill="1" applyAlignment="1">
      <alignment/>
    </xf>
    <xf numFmtId="14" fontId="5" fillId="35" borderId="0" xfId="0" applyNumberFormat="1" applyFont="1" applyFill="1" applyAlignment="1" applyProtection="1">
      <alignment/>
      <protection locked="0"/>
    </xf>
    <xf numFmtId="0" fontId="5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 applyProtection="1">
      <alignment/>
      <protection locked="0"/>
    </xf>
    <xf numFmtId="2" fontId="1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2" fontId="6" fillId="31" borderId="0" xfId="0" applyNumberFormat="1" applyFont="1" applyFill="1" applyAlignment="1">
      <alignment/>
    </xf>
    <xf numFmtId="0" fontId="0" fillId="0" borderId="13" xfId="0" applyBorder="1" applyAlignment="1">
      <alignment/>
    </xf>
    <xf numFmtId="0" fontId="8" fillId="36" borderId="0" xfId="0" applyFont="1" applyFill="1" applyAlignment="1">
      <alignment/>
    </xf>
    <xf numFmtId="0" fontId="8" fillId="36" borderId="0" xfId="0" applyFont="1" applyFill="1" applyAlignment="1" applyProtection="1">
      <alignment/>
      <protection locked="0"/>
    </xf>
    <xf numFmtId="0" fontId="29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8" borderId="0" xfId="0" applyFont="1" applyFill="1" applyAlignment="1" applyProtection="1">
      <alignment horizontal="center"/>
      <protection locked="0"/>
    </xf>
    <xf numFmtId="0" fontId="6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2" fontId="9" fillId="31" borderId="10" xfId="0" applyNumberFormat="1" applyFont="1" applyFill="1" applyBorder="1" applyAlignment="1">
      <alignment/>
    </xf>
    <xf numFmtId="2" fontId="5" fillId="31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6" fillId="31" borderId="13" xfId="0" applyNumberFormat="1" applyFont="1" applyFill="1" applyBorder="1" applyAlignment="1">
      <alignment/>
    </xf>
    <xf numFmtId="2" fontId="6" fillId="31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38" borderId="18" xfId="0" applyFont="1" applyFill="1" applyBorder="1" applyAlignment="1" applyProtection="1">
      <alignment/>
      <protection locked="0"/>
    </xf>
    <xf numFmtId="0" fontId="4" fillId="38" borderId="19" xfId="0" applyFont="1" applyFill="1" applyBorder="1" applyAlignment="1" applyProtection="1">
      <alignment/>
      <protection locked="0"/>
    </xf>
    <xf numFmtId="0" fontId="4" fillId="38" borderId="20" xfId="0" applyFont="1" applyFill="1" applyBorder="1" applyAlignment="1" applyProtection="1">
      <alignment/>
      <protection locked="0"/>
    </xf>
    <xf numFmtId="0" fontId="4" fillId="36" borderId="18" xfId="0" applyFont="1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/>
      <protection locked="0"/>
    </xf>
    <xf numFmtId="0" fontId="4" fillId="36" borderId="20" xfId="0" applyFont="1" applyFill="1" applyBorder="1" applyAlignment="1" applyProtection="1">
      <alignment/>
      <protection locked="0"/>
    </xf>
    <xf numFmtId="0" fontId="4" fillId="38" borderId="21" xfId="0" applyFont="1" applyFill="1" applyBorder="1" applyAlignment="1" applyProtection="1">
      <alignment/>
      <protection locked="0"/>
    </xf>
    <xf numFmtId="0" fontId="4" fillId="38" borderId="0" xfId="0" applyFont="1" applyFill="1" applyAlignment="1" applyProtection="1">
      <alignment/>
      <protection locked="0"/>
    </xf>
    <xf numFmtId="0" fontId="4" fillId="38" borderId="22" xfId="0" applyFont="1" applyFill="1" applyBorder="1" applyAlignment="1" applyProtection="1">
      <alignment/>
      <protection locked="0"/>
    </xf>
    <xf numFmtId="0" fontId="4" fillId="36" borderId="21" xfId="0" applyFont="1" applyFill="1" applyBorder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4" fillId="36" borderId="22" xfId="0" applyFont="1" applyFill="1" applyBorder="1" applyAlignment="1" applyProtection="1">
      <alignment/>
      <protection locked="0"/>
    </xf>
    <xf numFmtId="0" fontId="4" fillId="36" borderId="17" xfId="0" applyFont="1" applyFill="1" applyBorder="1" applyAlignment="1" applyProtection="1">
      <alignment/>
      <protection locked="0"/>
    </xf>
    <xf numFmtId="0" fontId="4" fillId="36" borderId="13" xfId="0" applyFont="1" applyFill="1" applyBorder="1" applyAlignment="1" applyProtection="1">
      <alignment/>
      <protection locked="0"/>
    </xf>
    <xf numFmtId="0" fontId="4" fillId="36" borderId="23" xfId="0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4" fillId="38" borderId="11" xfId="0" applyFont="1" applyFill="1" applyBorder="1" applyAlignment="1" applyProtection="1">
      <alignment/>
      <protection locked="0"/>
    </xf>
    <xf numFmtId="0" fontId="4" fillId="38" borderId="12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38" borderId="17" xfId="0" applyFont="1" applyFill="1" applyBorder="1" applyAlignment="1" applyProtection="1">
      <alignment/>
      <protection locked="0"/>
    </xf>
    <xf numFmtId="0" fontId="4" fillId="38" borderId="13" xfId="0" applyFont="1" applyFill="1" applyBorder="1" applyAlignment="1" applyProtection="1">
      <alignment/>
      <protection locked="0"/>
    </xf>
    <xf numFmtId="0" fontId="4" fillId="38" borderId="23" xfId="0" applyFont="1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/>
      <protection locked="0"/>
    </xf>
    <xf numFmtId="0" fontId="4" fillId="36" borderId="12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0"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99FF99"/>
        </patternFill>
      </fill>
    </dxf>
    <dxf>
      <fill>
        <patternFill patternType="none">
          <bgColor indexed="65"/>
        </patternFill>
      </fill>
    </dxf>
    <dxf>
      <fill>
        <patternFill>
          <bgColor rgb="FF99FF99"/>
        </patternFill>
      </fill>
    </dxf>
    <dxf>
      <fill>
        <patternFill patternType="none">
          <bgColor indexed="65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99FF99"/>
        </patternFill>
      </fill>
    </dxf>
    <dxf>
      <fill>
        <patternFill patternType="none">
          <bgColor indexed="65"/>
        </patternFill>
      </fill>
    </dxf>
    <dxf>
      <fill>
        <patternFill>
          <bgColor rgb="FF99FF99"/>
        </patternFill>
      </fill>
    </dxf>
    <dxf>
      <fill>
        <patternFill patternType="none">
          <bgColor indexed="65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99FF99"/>
        </patternFill>
      </fill>
    </dxf>
    <dxf>
      <fill>
        <patternFill patternType="none">
          <bgColor indexed="65"/>
        </patternFill>
      </fill>
    </dxf>
    <dxf>
      <fill>
        <patternFill>
          <bgColor rgb="FF99FF99"/>
        </patternFill>
      </fill>
    </dxf>
    <dxf>
      <fill>
        <patternFill patternType="none">
          <bgColor indexed="65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åtoneskal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M63" sqref="M63"/>
    </sheetView>
  </sheetViews>
  <sheetFormatPr defaultColWidth="9.140625" defaultRowHeight="12.75"/>
  <cols>
    <col min="2" max="2" width="33.7109375" style="0" customWidth="1"/>
    <col min="3" max="3" width="11.57421875" style="0" customWidth="1"/>
    <col min="4" max="4" width="10.00390625" style="0" customWidth="1"/>
    <col min="5" max="5" width="12.00390625" style="0" customWidth="1"/>
    <col min="6" max="6" width="11.140625" style="0" customWidth="1"/>
    <col min="7" max="7" width="11.7109375" style="0" customWidth="1"/>
    <col min="9" max="9" width="38.421875" style="0" customWidth="1"/>
    <col min="10" max="10" width="17.8515625" style="0" customWidth="1"/>
  </cols>
  <sheetData>
    <row r="1" spans="1:12" ht="21">
      <c r="A1" s="46" t="s">
        <v>88</v>
      </c>
      <c r="B1" s="47"/>
      <c r="C1" s="47"/>
      <c r="D1" s="47"/>
      <c r="E1" s="47"/>
      <c r="F1" s="47"/>
      <c r="G1" s="47"/>
      <c r="I1" s="44" t="s">
        <v>62</v>
      </c>
      <c r="J1" s="45"/>
      <c r="K1" s="58"/>
      <c r="L1" s="58"/>
    </row>
    <row r="3" spans="1:10" ht="21">
      <c r="A3" s="59" t="s">
        <v>74</v>
      </c>
      <c r="B3" s="60"/>
      <c r="C3" s="61"/>
      <c r="D3" s="62" t="s">
        <v>79</v>
      </c>
      <c r="E3" s="63"/>
      <c r="F3" s="63"/>
      <c r="G3" s="64"/>
      <c r="H3" s="1"/>
      <c r="I3" s="34" t="s">
        <v>68</v>
      </c>
      <c r="J3" s="35"/>
    </row>
    <row r="4" spans="1:8" ht="15">
      <c r="A4" s="65"/>
      <c r="B4" s="66"/>
      <c r="C4" s="67"/>
      <c r="D4" s="68"/>
      <c r="E4" s="69"/>
      <c r="F4" s="69"/>
      <c r="G4" s="70"/>
      <c r="H4" s="1"/>
    </row>
    <row r="5" spans="1:8" ht="15">
      <c r="A5" s="71"/>
      <c r="B5" s="72"/>
      <c r="C5" s="73"/>
      <c r="D5" s="74"/>
      <c r="E5" s="75"/>
      <c r="F5" s="75"/>
      <c r="G5" s="76"/>
      <c r="H5" s="1"/>
    </row>
    <row r="6" spans="1:10" ht="17.25">
      <c r="A6" s="71"/>
      <c r="B6" s="72"/>
      <c r="C6" s="73"/>
      <c r="D6" s="77"/>
      <c r="E6" s="78"/>
      <c r="F6" s="78"/>
      <c r="G6" s="79"/>
      <c r="H6" s="1"/>
      <c r="I6" s="30" t="s">
        <v>75</v>
      </c>
      <c r="J6" s="43"/>
    </row>
    <row r="7" spans="1:11" ht="15">
      <c r="A7" s="71"/>
      <c r="B7" s="72"/>
      <c r="C7" s="73"/>
      <c r="D7" s="62" t="s">
        <v>77</v>
      </c>
      <c r="E7" s="80"/>
      <c r="F7" s="81"/>
      <c r="G7" s="82"/>
      <c r="H7" s="1"/>
      <c r="I7" s="2" t="s">
        <v>76</v>
      </c>
      <c r="J7" s="83" t="s">
        <v>24</v>
      </c>
      <c r="K7" s="83"/>
    </row>
    <row r="8" spans="1:11" ht="15">
      <c r="A8" s="84"/>
      <c r="B8" s="85"/>
      <c r="C8" s="86"/>
      <c r="D8" s="49" t="s">
        <v>78</v>
      </c>
      <c r="E8" s="5"/>
      <c r="F8" s="87"/>
      <c r="G8" s="88"/>
      <c r="H8" s="1"/>
      <c r="I8" s="48"/>
      <c r="J8" s="42">
        <f>I8*10%</f>
        <v>0</v>
      </c>
      <c r="K8" s="13"/>
    </row>
    <row r="9" spans="1:8" ht="15">
      <c r="A9" s="1"/>
      <c r="B9" s="11"/>
      <c r="C9" s="10"/>
      <c r="D9" s="11"/>
      <c r="E9" s="11"/>
      <c r="F9" s="11"/>
      <c r="H9" s="1"/>
    </row>
    <row r="10" spans="1:7" ht="15">
      <c r="A10" s="62" t="s">
        <v>5</v>
      </c>
      <c r="B10" s="80"/>
      <c r="C10" s="28" t="s">
        <v>6</v>
      </c>
      <c r="D10" s="28" t="s">
        <v>7</v>
      </c>
      <c r="E10" s="28" t="s">
        <v>10</v>
      </c>
      <c r="F10" s="28" t="s">
        <v>8</v>
      </c>
      <c r="G10" s="28" t="s">
        <v>12</v>
      </c>
    </row>
    <row r="11" spans="1:10" ht="17.25">
      <c r="A11" s="89" t="s">
        <v>0</v>
      </c>
      <c r="B11" s="89"/>
      <c r="C11" s="89"/>
      <c r="D11" s="89"/>
      <c r="E11" s="89"/>
      <c r="F11" s="89"/>
      <c r="G11" s="89"/>
      <c r="I11" s="90" t="s">
        <v>22</v>
      </c>
      <c r="J11" s="90"/>
    </row>
    <row r="12" spans="1:10" ht="15">
      <c r="A12" s="91" t="s">
        <v>70</v>
      </c>
      <c r="B12" s="92"/>
      <c r="C12" s="3">
        <v>500</v>
      </c>
      <c r="D12" s="15">
        <v>22</v>
      </c>
      <c r="E12" s="12"/>
      <c r="F12" s="3">
        <f>D12*E12</f>
        <v>0</v>
      </c>
      <c r="G12" s="3">
        <f>C12*E12</f>
        <v>0</v>
      </c>
      <c r="I12" s="1"/>
      <c r="J12" s="2" t="s">
        <v>21</v>
      </c>
    </row>
    <row r="13" spans="1:10" ht="15">
      <c r="A13" s="3" t="s">
        <v>69</v>
      </c>
      <c r="B13" s="3"/>
      <c r="C13" s="3">
        <v>2000</v>
      </c>
      <c r="D13" s="15">
        <v>80</v>
      </c>
      <c r="E13" s="12"/>
      <c r="F13" s="3">
        <f>D13*E13</f>
        <v>0</v>
      </c>
      <c r="G13" s="3">
        <f>C13*E13</f>
        <v>0</v>
      </c>
      <c r="I13" s="1" t="s">
        <v>16</v>
      </c>
      <c r="J13" s="14">
        <f>J8*5</f>
        <v>0</v>
      </c>
    </row>
    <row r="14" spans="1:7" ht="15">
      <c r="A14" s="4" t="s">
        <v>71</v>
      </c>
      <c r="B14" s="5"/>
      <c r="C14" s="3">
        <v>1000</v>
      </c>
      <c r="D14" s="15">
        <v>44</v>
      </c>
      <c r="E14" s="12"/>
      <c r="F14" s="3">
        <f>D14*E14</f>
        <v>0</v>
      </c>
      <c r="G14" s="3">
        <f>C14*E14</f>
        <v>0</v>
      </c>
    </row>
    <row r="15" spans="1:7" ht="15">
      <c r="A15" s="91" t="s">
        <v>32</v>
      </c>
      <c r="B15" s="92"/>
      <c r="C15" s="3">
        <v>500</v>
      </c>
      <c r="D15" s="15">
        <v>26</v>
      </c>
      <c r="E15" s="26"/>
      <c r="F15" s="3">
        <f>D15*E15</f>
        <v>0</v>
      </c>
      <c r="G15" s="3">
        <f>C15*E15</f>
        <v>0</v>
      </c>
    </row>
    <row r="16" spans="1:10" ht="17.25">
      <c r="A16" s="4" t="s">
        <v>35</v>
      </c>
      <c r="B16" s="5"/>
      <c r="C16" s="3">
        <v>1000</v>
      </c>
      <c r="D16" s="15">
        <v>56</v>
      </c>
      <c r="E16" s="12"/>
      <c r="F16" s="5">
        <f>D16*E16</f>
        <v>0</v>
      </c>
      <c r="G16" s="3">
        <f>C16*E16</f>
        <v>0</v>
      </c>
      <c r="I16" s="30" t="s">
        <v>11</v>
      </c>
      <c r="J16" s="8"/>
    </row>
    <row r="17" spans="1:10" ht="15">
      <c r="A17" s="16"/>
      <c r="B17" s="16"/>
      <c r="C17" s="16"/>
      <c r="D17" s="16"/>
      <c r="E17" s="17"/>
      <c r="F17" s="6">
        <f>SUM(F12:F16)</f>
        <v>0</v>
      </c>
      <c r="G17" s="20">
        <f>SUM(G12:G16)</f>
        <v>0</v>
      </c>
      <c r="I17" s="1"/>
      <c r="J17" s="2" t="s">
        <v>21</v>
      </c>
    </row>
    <row r="18" spans="1:10" ht="15">
      <c r="A18" s="22" t="s">
        <v>1</v>
      </c>
      <c r="B18" s="23"/>
      <c r="C18" s="9"/>
      <c r="D18" s="9"/>
      <c r="E18" s="21"/>
      <c r="F18" s="16"/>
      <c r="G18" s="5"/>
      <c r="I18" s="1" t="s">
        <v>89</v>
      </c>
      <c r="J18" s="14">
        <f>J8*10</f>
        <v>0</v>
      </c>
    </row>
    <row r="19" spans="1:10" ht="15">
      <c r="A19" s="91" t="s">
        <v>18</v>
      </c>
      <c r="B19" s="92"/>
      <c r="C19" s="3">
        <v>500</v>
      </c>
      <c r="D19" s="3">
        <v>37</v>
      </c>
      <c r="E19" s="12"/>
      <c r="F19" s="3">
        <f>D19*E19</f>
        <v>0</v>
      </c>
      <c r="G19" s="3">
        <f>C19*E19</f>
        <v>0</v>
      </c>
      <c r="I19" s="1" t="s">
        <v>96</v>
      </c>
      <c r="J19" s="14">
        <f>J8*2</f>
        <v>0</v>
      </c>
    </row>
    <row r="20" spans="1:10" ht="15">
      <c r="A20" s="3" t="s">
        <v>15</v>
      </c>
      <c r="B20" s="3"/>
      <c r="C20" s="3">
        <v>500</v>
      </c>
      <c r="D20" s="3">
        <v>30</v>
      </c>
      <c r="E20" s="12"/>
      <c r="F20" s="3">
        <f aca="true" t="shared" si="0" ref="F20:F29">D20*E20</f>
        <v>0</v>
      </c>
      <c r="G20" s="3">
        <f aca="true" t="shared" si="1" ref="G20:G29">C20*E20</f>
        <v>0</v>
      </c>
      <c r="I20" s="1" t="s">
        <v>45</v>
      </c>
      <c r="J20" s="14">
        <f>J8*3</f>
        <v>0</v>
      </c>
    </row>
    <row r="21" spans="1:10" ht="15">
      <c r="A21" s="3" t="s">
        <v>34</v>
      </c>
      <c r="B21" s="3"/>
      <c r="C21" s="3">
        <v>2000</v>
      </c>
      <c r="D21" s="3">
        <v>85</v>
      </c>
      <c r="E21" s="12"/>
      <c r="F21" s="3">
        <f t="shared" si="0"/>
        <v>0</v>
      </c>
      <c r="G21" s="3">
        <f t="shared" si="1"/>
        <v>0</v>
      </c>
      <c r="I21" s="1" t="s">
        <v>98</v>
      </c>
      <c r="J21" s="14">
        <f>J8*11</f>
        <v>0</v>
      </c>
    </row>
    <row r="22" spans="1:10" ht="15">
      <c r="A22" s="91" t="s">
        <v>2</v>
      </c>
      <c r="B22" s="92"/>
      <c r="C22" s="3">
        <v>500</v>
      </c>
      <c r="D22" s="3">
        <v>30</v>
      </c>
      <c r="E22" s="12"/>
      <c r="F22" s="3">
        <f t="shared" si="0"/>
        <v>0</v>
      </c>
      <c r="G22" s="3">
        <f t="shared" si="1"/>
        <v>0</v>
      </c>
      <c r="I22" s="1" t="s">
        <v>90</v>
      </c>
      <c r="J22" s="56">
        <f>J8*4</f>
        <v>0</v>
      </c>
    </row>
    <row r="23" spans="1:10" ht="15">
      <c r="A23" s="91" t="s">
        <v>85</v>
      </c>
      <c r="B23" s="92"/>
      <c r="C23" s="3">
        <v>2000</v>
      </c>
      <c r="D23" s="3">
        <v>80</v>
      </c>
      <c r="E23" s="12"/>
      <c r="F23" s="3">
        <f t="shared" si="0"/>
        <v>0</v>
      </c>
      <c r="G23" s="3">
        <f t="shared" si="1"/>
        <v>0</v>
      </c>
      <c r="I23" s="2" t="s">
        <v>21</v>
      </c>
      <c r="J23" s="57">
        <f>SUM(J18:J22)</f>
        <v>0</v>
      </c>
    </row>
    <row r="24" spans="1:9" ht="15">
      <c r="A24" s="4" t="s">
        <v>107</v>
      </c>
      <c r="B24" s="5"/>
      <c r="C24" s="3">
        <v>500</v>
      </c>
      <c r="D24" s="3">
        <v>30</v>
      </c>
      <c r="E24" s="12"/>
      <c r="F24" s="3">
        <f t="shared" si="0"/>
        <v>0</v>
      </c>
      <c r="G24" s="3">
        <f t="shared" si="1"/>
        <v>0</v>
      </c>
      <c r="I24" s="2"/>
    </row>
    <row r="25" spans="1:9" ht="15">
      <c r="A25" s="4" t="s">
        <v>108</v>
      </c>
      <c r="B25" s="5"/>
      <c r="C25" s="3">
        <v>500</v>
      </c>
      <c r="D25" s="3">
        <v>40</v>
      </c>
      <c r="E25" s="12"/>
      <c r="F25" s="3">
        <f t="shared" si="0"/>
        <v>0</v>
      </c>
      <c r="G25" s="3">
        <f t="shared" si="1"/>
        <v>0</v>
      </c>
      <c r="I25" s="2"/>
    </row>
    <row r="26" spans="1:10" ht="15">
      <c r="A26" s="4" t="s">
        <v>109</v>
      </c>
      <c r="B26" s="5"/>
      <c r="C26" s="3">
        <v>500</v>
      </c>
      <c r="D26" s="3">
        <v>50</v>
      </c>
      <c r="E26" s="12"/>
      <c r="F26" s="3">
        <f t="shared" si="0"/>
        <v>0</v>
      </c>
      <c r="G26" s="3">
        <f t="shared" si="1"/>
        <v>0</v>
      </c>
      <c r="I26" s="2"/>
      <c r="J26" s="1"/>
    </row>
    <row r="27" spans="1:10" ht="15">
      <c r="A27" s="91" t="s">
        <v>17</v>
      </c>
      <c r="B27" s="92"/>
      <c r="C27" s="3">
        <v>500</v>
      </c>
      <c r="D27" s="3">
        <v>40</v>
      </c>
      <c r="E27" s="12"/>
      <c r="F27" s="3">
        <f t="shared" si="0"/>
        <v>0</v>
      </c>
      <c r="G27" s="3">
        <f t="shared" si="1"/>
        <v>0</v>
      </c>
      <c r="H27" s="19"/>
      <c r="J27" s="1"/>
    </row>
    <row r="28" spans="1:10" ht="15">
      <c r="A28" s="4" t="s">
        <v>14</v>
      </c>
      <c r="B28" s="5"/>
      <c r="C28" s="3">
        <v>2000</v>
      </c>
      <c r="D28" s="3">
        <v>100</v>
      </c>
      <c r="E28" s="12"/>
      <c r="F28" s="3">
        <f t="shared" si="0"/>
        <v>0</v>
      </c>
      <c r="G28" s="3">
        <f t="shared" si="1"/>
        <v>0</v>
      </c>
      <c r="J28" s="1"/>
    </row>
    <row r="29" spans="1:10" ht="17.25">
      <c r="A29" s="4" t="s">
        <v>106</v>
      </c>
      <c r="B29" s="5"/>
      <c r="C29" s="3">
        <v>2000</v>
      </c>
      <c r="D29" s="3">
        <v>80</v>
      </c>
      <c r="E29" s="12"/>
      <c r="F29" s="3">
        <f t="shared" si="0"/>
        <v>0</v>
      </c>
      <c r="G29" s="3">
        <f t="shared" si="1"/>
        <v>0</v>
      </c>
      <c r="I29" s="30" t="s">
        <v>23</v>
      </c>
      <c r="J29" s="1"/>
    </row>
    <row r="30" spans="1:12" ht="15">
      <c r="A30" s="91"/>
      <c r="B30" s="93"/>
      <c r="C30" s="93"/>
      <c r="D30" s="93"/>
      <c r="E30" s="92"/>
      <c r="F30" s="6">
        <f>SUM(F19:F29)</f>
        <v>0</v>
      </c>
      <c r="G30" s="6">
        <f>SUM(G19:G29)</f>
        <v>0</v>
      </c>
      <c r="H30" s="19"/>
      <c r="I30" s="1" t="s">
        <v>61</v>
      </c>
      <c r="K30" s="19"/>
      <c r="L30" s="19"/>
    </row>
    <row r="31" spans="1:10" ht="15">
      <c r="A31" s="62" t="s">
        <v>13</v>
      </c>
      <c r="B31" s="94"/>
      <c r="C31" s="94"/>
      <c r="D31" s="94"/>
      <c r="E31" s="94"/>
      <c r="F31" s="94"/>
      <c r="G31" s="80"/>
      <c r="I31" s="1" t="s">
        <v>28</v>
      </c>
      <c r="J31" s="19"/>
    </row>
    <row r="32" spans="1:10" ht="15">
      <c r="A32" s="91" t="s">
        <v>112</v>
      </c>
      <c r="B32" s="92"/>
      <c r="C32" s="3">
        <v>500</v>
      </c>
      <c r="D32" s="3">
        <v>28</v>
      </c>
      <c r="E32" s="12"/>
      <c r="F32" s="3">
        <f>D32*E32</f>
        <v>0</v>
      </c>
      <c r="G32" s="3">
        <f>C32*E32</f>
        <v>0</v>
      </c>
      <c r="I32" s="1" t="s">
        <v>59</v>
      </c>
      <c r="J32" s="19"/>
    </row>
    <row r="33" spans="1:12" ht="15">
      <c r="A33" s="3" t="s">
        <v>113</v>
      </c>
      <c r="B33" s="3"/>
      <c r="C33" s="3">
        <v>1000</v>
      </c>
      <c r="D33" s="3">
        <v>52</v>
      </c>
      <c r="E33" s="12"/>
      <c r="F33" s="3">
        <f>D33*E33</f>
        <v>0</v>
      </c>
      <c r="G33" s="3">
        <f>C33*E33</f>
        <v>0</v>
      </c>
      <c r="J33" s="1"/>
      <c r="K33" s="19"/>
      <c r="L33" s="19"/>
    </row>
    <row r="34" spans="1:10" ht="15">
      <c r="A34" s="4" t="s">
        <v>118</v>
      </c>
      <c r="B34" s="5"/>
      <c r="C34" s="3">
        <v>2000</v>
      </c>
      <c r="D34" s="3">
        <v>100</v>
      </c>
      <c r="E34" s="12"/>
      <c r="F34" s="3">
        <f>D34*E34</f>
        <v>0</v>
      </c>
      <c r="G34" s="3">
        <f>C34*E34</f>
        <v>0</v>
      </c>
      <c r="H34" s="1"/>
      <c r="I34" s="1"/>
      <c r="J34" s="1"/>
    </row>
    <row r="35" spans="1:10" ht="17.25">
      <c r="A35" s="91" t="s">
        <v>114</v>
      </c>
      <c r="B35" s="92"/>
      <c r="C35" s="3">
        <v>500</v>
      </c>
      <c r="D35" s="3">
        <v>30</v>
      </c>
      <c r="E35" s="12"/>
      <c r="F35" s="3">
        <f>D35*E35</f>
        <v>0</v>
      </c>
      <c r="G35" s="3">
        <f>C35*E35</f>
        <v>0</v>
      </c>
      <c r="H35" s="1"/>
      <c r="I35" s="55"/>
      <c r="J35" s="1"/>
    </row>
    <row r="36" spans="1:10" ht="15">
      <c r="A36" s="91"/>
      <c r="B36" s="93"/>
      <c r="C36" s="93"/>
      <c r="D36" s="93"/>
      <c r="E36" s="92"/>
      <c r="F36" s="6">
        <f>SUM(F32:F35)</f>
        <v>0</v>
      </c>
      <c r="G36" s="6">
        <f>SUM(G32:G35)</f>
        <v>0</v>
      </c>
      <c r="H36" s="1"/>
      <c r="I36" s="1"/>
      <c r="J36" s="19"/>
    </row>
    <row r="37" spans="1:9" ht="15">
      <c r="A37" s="62" t="s">
        <v>4</v>
      </c>
      <c r="B37" s="94"/>
      <c r="C37" s="94"/>
      <c r="D37" s="94"/>
      <c r="E37" s="94"/>
      <c r="F37" s="94"/>
      <c r="G37" s="80"/>
      <c r="H37" s="1"/>
      <c r="I37" s="1"/>
    </row>
    <row r="38" spans="1:10" ht="15">
      <c r="A38" s="4" t="s">
        <v>37</v>
      </c>
      <c r="B38" s="5"/>
      <c r="C38" s="3">
        <v>1000</v>
      </c>
      <c r="D38" s="3">
        <v>48</v>
      </c>
      <c r="E38" s="12"/>
      <c r="F38" s="3">
        <f aca="true" t="shared" si="2" ref="F38:F48">D38*E38</f>
        <v>0</v>
      </c>
      <c r="G38" s="3">
        <f aca="true" t="shared" si="3" ref="G38:G49">C38*E38</f>
        <v>0</v>
      </c>
      <c r="H38" s="1"/>
      <c r="I38" s="1"/>
      <c r="J38" s="1"/>
    </row>
    <row r="39" spans="1:10" ht="15">
      <c r="A39" s="3" t="s">
        <v>26</v>
      </c>
      <c r="B39" s="3"/>
      <c r="C39" s="3">
        <v>2000</v>
      </c>
      <c r="D39" s="3">
        <v>74</v>
      </c>
      <c r="E39" s="12"/>
      <c r="F39" s="3">
        <f>D39*E39</f>
        <v>0</v>
      </c>
      <c r="G39" s="3">
        <f t="shared" si="3"/>
        <v>0</v>
      </c>
      <c r="H39" s="1"/>
      <c r="I39" s="19"/>
      <c r="J39" s="1"/>
    </row>
    <row r="40" spans="1:10" ht="15">
      <c r="A40" s="4" t="s">
        <v>48</v>
      </c>
      <c r="B40" s="5"/>
      <c r="C40" s="3">
        <v>500</v>
      </c>
      <c r="D40" s="3">
        <v>20</v>
      </c>
      <c r="E40" s="12"/>
      <c r="F40" s="3">
        <f>D40*E40</f>
        <v>0</v>
      </c>
      <c r="G40" s="3">
        <f t="shared" si="3"/>
        <v>0</v>
      </c>
      <c r="H40" s="1"/>
      <c r="J40" s="1"/>
    </row>
    <row r="41" spans="1:9" ht="17.25">
      <c r="A41" s="4" t="s">
        <v>33</v>
      </c>
      <c r="B41" s="18"/>
      <c r="C41" s="3">
        <v>2000</v>
      </c>
      <c r="D41" s="3">
        <v>104</v>
      </c>
      <c r="E41" s="12"/>
      <c r="F41" s="3">
        <f t="shared" si="2"/>
        <v>0</v>
      </c>
      <c r="G41" s="3">
        <f t="shared" si="3"/>
        <v>0</v>
      </c>
      <c r="H41" s="1"/>
      <c r="I41" s="55"/>
    </row>
    <row r="42" spans="1:9" ht="15">
      <c r="A42" s="4" t="s">
        <v>43</v>
      </c>
      <c r="B42" s="18"/>
      <c r="C42" s="3">
        <v>500</v>
      </c>
      <c r="D42" s="3">
        <v>28</v>
      </c>
      <c r="E42" s="12"/>
      <c r="F42" s="3">
        <f t="shared" si="2"/>
        <v>0</v>
      </c>
      <c r="G42" s="3">
        <f t="shared" si="3"/>
        <v>0</v>
      </c>
      <c r="H42" s="1"/>
      <c r="I42" s="1"/>
    </row>
    <row r="43" spans="1:12" ht="15">
      <c r="A43" s="91" t="s">
        <v>29</v>
      </c>
      <c r="B43" s="92"/>
      <c r="C43" s="3">
        <v>500</v>
      </c>
      <c r="D43" s="3">
        <v>20</v>
      </c>
      <c r="E43" s="12"/>
      <c r="F43" s="3">
        <f t="shared" si="2"/>
        <v>0</v>
      </c>
      <c r="G43" s="3">
        <f t="shared" si="3"/>
        <v>0</v>
      </c>
      <c r="H43" s="1"/>
      <c r="I43" s="1"/>
      <c r="K43" s="19"/>
      <c r="L43" s="19"/>
    </row>
    <row r="44" spans="1:9" ht="15">
      <c r="A44" s="4" t="s">
        <v>49</v>
      </c>
      <c r="B44" s="5"/>
      <c r="C44" s="3">
        <v>2000</v>
      </c>
      <c r="D44" s="3">
        <v>80</v>
      </c>
      <c r="E44" s="12"/>
      <c r="F44" s="3">
        <f t="shared" si="2"/>
        <v>0</v>
      </c>
      <c r="G44" s="3">
        <f t="shared" si="3"/>
        <v>0</v>
      </c>
      <c r="H44" s="1"/>
      <c r="I44" s="1"/>
    </row>
    <row r="45" spans="1:10" ht="15">
      <c r="A45" s="91" t="s">
        <v>19</v>
      </c>
      <c r="B45" s="92"/>
      <c r="C45" s="3">
        <v>500</v>
      </c>
      <c r="D45" s="3">
        <v>24</v>
      </c>
      <c r="E45" s="12"/>
      <c r="F45" s="3">
        <f t="shared" si="2"/>
        <v>0</v>
      </c>
      <c r="G45" s="3">
        <f t="shared" si="3"/>
        <v>0</v>
      </c>
      <c r="H45" s="13"/>
      <c r="J45" s="1"/>
    </row>
    <row r="46" spans="1:9" ht="17.25">
      <c r="A46" s="4" t="s">
        <v>110</v>
      </c>
      <c r="B46" s="5"/>
      <c r="C46" s="3">
        <v>500</v>
      </c>
      <c r="D46" s="3">
        <v>28</v>
      </c>
      <c r="E46" s="12"/>
      <c r="F46" s="3">
        <f t="shared" si="2"/>
        <v>0</v>
      </c>
      <c r="G46" s="3">
        <f t="shared" si="3"/>
        <v>0</v>
      </c>
      <c r="H46" s="13"/>
      <c r="I46" s="30" t="s">
        <v>63</v>
      </c>
    </row>
    <row r="47" spans="1:10" ht="17.25">
      <c r="A47" s="91" t="s">
        <v>30</v>
      </c>
      <c r="B47" s="92"/>
      <c r="C47" s="3">
        <v>500</v>
      </c>
      <c r="D47" s="3">
        <v>28</v>
      </c>
      <c r="E47" s="12"/>
      <c r="F47" s="3">
        <f t="shared" si="2"/>
        <v>0</v>
      </c>
      <c r="G47" s="3">
        <f t="shared" si="3"/>
        <v>0</v>
      </c>
      <c r="H47" s="13"/>
      <c r="I47" s="36" t="s">
        <v>60</v>
      </c>
      <c r="J47" s="41" t="s">
        <v>7</v>
      </c>
    </row>
    <row r="48" spans="1:10" ht="15">
      <c r="A48" s="4" t="s">
        <v>39</v>
      </c>
      <c r="B48" s="5"/>
      <c r="C48" s="3">
        <v>500</v>
      </c>
      <c r="D48" s="3">
        <v>32</v>
      </c>
      <c r="E48" s="12"/>
      <c r="F48" s="3">
        <f t="shared" si="2"/>
        <v>0</v>
      </c>
      <c r="G48" s="3">
        <f t="shared" si="3"/>
        <v>0</v>
      </c>
      <c r="H48" s="13"/>
      <c r="I48" s="31"/>
      <c r="J48" s="32"/>
    </row>
    <row r="49" spans="1:10" ht="15">
      <c r="A49" s="4" t="s">
        <v>57</v>
      </c>
      <c r="B49" s="16"/>
      <c r="C49" s="3">
        <v>500</v>
      </c>
      <c r="D49" s="3">
        <v>24</v>
      </c>
      <c r="E49" s="12"/>
      <c r="F49" s="3">
        <f>D49*E49</f>
        <v>0</v>
      </c>
      <c r="G49" s="3">
        <f t="shared" si="3"/>
        <v>0</v>
      </c>
      <c r="H49" s="13"/>
      <c r="I49" s="50" t="s">
        <v>81</v>
      </c>
      <c r="J49" s="32"/>
    </row>
    <row r="50" spans="1:10" ht="15">
      <c r="A50" s="91"/>
      <c r="B50" s="93"/>
      <c r="C50" s="93"/>
      <c r="D50" s="93"/>
      <c r="E50" s="92"/>
      <c r="F50" s="6">
        <f>SUM(F38:F49)</f>
        <v>0</v>
      </c>
      <c r="G50" s="6">
        <f>SUM(G38:G49)</f>
        <v>0</v>
      </c>
      <c r="H50" s="1"/>
      <c r="I50" s="50" t="s">
        <v>82</v>
      </c>
      <c r="J50" s="51">
        <f>(J49*50)</f>
        <v>0</v>
      </c>
    </row>
    <row r="51" spans="1:10" ht="15">
      <c r="A51" s="62" t="s">
        <v>3</v>
      </c>
      <c r="B51" s="94"/>
      <c r="C51" s="94"/>
      <c r="D51" s="94"/>
      <c r="E51" s="94"/>
      <c r="F51" s="94"/>
      <c r="G51" s="80"/>
      <c r="H51" s="1"/>
      <c r="I51" s="31"/>
      <c r="J51" s="32"/>
    </row>
    <row r="52" spans="1:10" ht="15">
      <c r="A52" s="3" t="s">
        <v>38</v>
      </c>
      <c r="B52" s="3"/>
      <c r="C52" s="3">
        <v>800</v>
      </c>
      <c r="D52" s="3">
        <v>34</v>
      </c>
      <c r="E52" s="12"/>
      <c r="F52" s="3">
        <f aca="true" t="shared" si="4" ref="F52:F65">D52*E52</f>
        <v>0</v>
      </c>
      <c r="G52" s="3">
        <f aca="true" t="shared" si="5" ref="G52:G65">(C52*E52)</f>
        <v>0</v>
      </c>
      <c r="H52" s="1"/>
      <c r="I52" s="50" t="s">
        <v>83</v>
      </c>
      <c r="J52" s="32"/>
    </row>
    <row r="53" spans="1:10" ht="15">
      <c r="A53" s="4" t="s">
        <v>72</v>
      </c>
      <c r="B53" s="5"/>
      <c r="C53" s="3">
        <v>800</v>
      </c>
      <c r="D53" s="3">
        <v>35</v>
      </c>
      <c r="E53" s="12"/>
      <c r="F53" s="3">
        <f t="shared" si="4"/>
        <v>0</v>
      </c>
      <c r="G53" s="3">
        <f t="shared" si="5"/>
        <v>0</v>
      </c>
      <c r="H53" s="1"/>
      <c r="I53" s="50" t="s">
        <v>84</v>
      </c>
      <c r="J53" s="51">
        <f>(50*J52)</f>
        <v>0</v>
      </c>
    </row>
    <row r="54" spans="1:10" ht="15">
      <c r="A54" s="4" t="s">
        <v>73</v>
      </c>
      <c r="B54" s="5"/>
      <c r="C54" s="3">
        <v>1000</v>
      </c>
      <c r="D54" s="3">
        <v>50</v>
      </c>
      <c r="E54" s="12"/>
      <c r="F54" s="3">
        <f t="shared" si="4"/>
        <v>0</v>
      </c>
      <c r="G54" s="3">
        <f t="shared" si="5"/>
        <v>0</v>
      </c>
      <c r="H54" s="1"/>
      <c r="I54" s="50"/>
      <c r="J54" s="51"/>
    </row>
    <row r="55" spans="1:10" ht="15">
      <c r="A55" s="4" t="s">
        <v>101</v>
      </c>
      <c r="B55" s="5"/>
      <c r="C55" s="3">
        <v>1000</v>
      </c>
      <c r="D55" s="3">
        <v>40</v>
      </c>
      <c r="E55" s="12"/>
      <c r="F55" s="3">
        <f t="shared" si="4"/>
        <v>0</v>
      </c>
      <c r="G55" s="3">
        <f t="shared" si="5"/>
        <v>0</v>
      </c>
      <c r="H55" s="1"/>
      <c r="I55" s="31"/>
      <c r="J55" s="32"/>
    </row>
    <row r="56" spans="1:10" ht="15">
      <c r="A56" s="4" t="s">
        <v>47</v>
      </c>
      <c r="B56" s="5"/>
      <c r="C56" s="3">
        <v>1000</v>
      </c>
      <c r="D56" s="3">
        <v>37</v>
      </c>
      <c r="E56" s="12"/>
      <c r="F56" s="3">
        <f t="shared" si="4"/>
        <v>0</v>
      </c>
      <c r="G56" s="3">
        <f t="shared" si="5"/>
        <v>0</v>
      </c>
      <c r="H56" s="1"/>
      <c r="I56" s="31"/>
      <c r="J56" s="32"/>
    </row>
    <row r="57" spans="1:10" ht="15">
      <c r="A57" s="4" t="s">
        <v>20</v>
      </c>
      <c r="B57" s="5"/>
      <c r="C57" s="3">
        <v>1000</v>
      </c>
      <c r="D57" s="3">
        <v>40</v>
      </c>
      <c r="E57" s="12"/>
      <c r="F57" s="3">
        <f t="shared" si="4"/>
        <v>0</v>
      </c>
      <c r="G57" s="3">
        <f t="shared" si="5"/>
        <v>0</v>
      </c>
      <c r="H57" s="1"/>
      <c r="I57" s="31"/>
      <c r="J57" s="32"/>
    </row>
    <row r="58" spans="1:10" ht="15">
      <c r="A58" s="4" t="s">
        <v>31</v>
      </c>
      <c r="B58" s="5"/>
      <c r="C58" s="3">
        <v>800</v>
      </c>
      <c r="D58" s="3">
        <v>40</v>
      </c>
      <c r="E58" s="12"/>
      <c r="F58" s="3">
        <f t="shared" si="4"/>
        <v>0</v>
      </c>
      <c r="G58" s="3">
        <f t="shared" si="5"/>
        <v>0</v>
      </c>
      <c r="H58" s="1"/>
      <c r="I58" s="31"/>
      <c r="J58" s="32"/>
    </row>
    <row r="59" spans="1:10" ht="15">
      <c r="A59" s="4" t="s">
        <v>111</v>
      </c>
      <c r="B59" s="5"/>
      <c r="C59" s="3">
        <v>1000</v>
      </c>
      <c r="D59" s="3">
        <v>36</v>
      </c>
      <c r="E59" s="12"/>
      <c r="F59" s="3">
        <f t="shared" si="4"/>
        <v>0</v>
      </c>
      <c r="G59" s="3">
        <f t="shared" si="5"/>
        <v>0</v>
      </c>
      <c r="H59" s="1"/>
      <c r="I59" s="31"/>
      <c r="J59" s="32"/>
    </row>
    <row r="60" spans="1:10" ht="15">
      <c r="A60" s="4" t="s">
        <v>86</v>
      </c>
      <c r="B60" s="5"/>
      <c r="C60" s="3">
        <v>1000</v>
      </c>
      <c r="D60" s="3">
        <v>36</v>
      </c>
      <c r="E60" s="12"/>
      <c r="F60" s="3">
        <f t="shared" si="4"/>
        <v>0</v>
      </c>
      <c r="G60" s="3">
        <f t="shared" si="5"/>
        <v>0</v>
      </c>
      <c r="H60" s="1"/>
      <c r="I60" s="31"/>
      <c r="J60" s="32"/>
    </row>
    <row r="61" spans="1:10" ht="15">
      <c r="A61" s="4" t="s">
        <v>36</v>
      </c>
      <c r="B61" s="5"/>
      <c r="C61" s="3">
        <v>1000</v>
      </c>
      <c r="D61" s="3">
        <v>32</v>
      </c>
      <c r="E61" s="12"/>
      <c r="F61" s="3">
        <f t="shared" si="4"/>
        <v>0</v>
      </c>
      <c r="G61" s="3">
        <f t="shared" si="5"/>
        <v>0</v>
      </c>
      <c r="H61" s="1"/>
      <c r="I61" s="31"/>
      <c r="J61" s="32"/>
    </row>
    <row r="62" spans="1:10" ht="15">
      <c r="A62" s="4" t="s">
        <v>27</v>
      </c>
      <c r="B62" s="5"/>
      <c r="C62" s="3">
        <v>1000</v>
      </c>
      <c r="D62" s="3">
        <v>40</v>
      </c>
      <c r="E62" s="12"/>
      <c r="F62" s="3">
        <f t="shared" si="4"/>
        <v>0</v>
      </c>
      <c r="G62" s="3">
        <f t="shared" si="5"/>
        <v>0</v>
      </c>
      <c r="H62" s="7"/>
      <c r="I62" s="31"/>
      <c r="J62" s="32"/>
    </row>
    <row r="63" spans="1:10" ht="15">
      <c r="A63" s="4" t="s">
        <v>41</v>
      </c>
      <c r="B63" s="16"/>
      <c r="C63" s="3">
        <v>1100</v>
      </c>
      <c r="D63" s="3">
        <v>45</v>
      </c>
      <c r="E63" s="12"/>
      <c r="F63" s="3">
        <f t="shared" si="4"/>
        <v>0</v>
      </c>
      <c r="G63" s="3">
        <f t="shared" si="5"/>
        <v>0</v>
      </c>
      <c r="H63" s="1"/>
      <c r="I63" s="31"/>
      <c r="J63" s="32"/>
    </row>
    <row r="64" spans="1:10" ht="15">
      <c r="A64" s="4" t="s">
        <v>42</v>
      </c>
      <c r="B64" s="16"/>
      <c r="C64" s="3">
        <v>800</v>
      </c>
      <c r="D64" s="3">
        <v>37</v>
      </c>
      <c r="E64" s="12"/>
      <c r="F64" s="3">
        <f t="shared" si="4"/>
        <v>0</v>
      </c>
      <c r="G64" s="3">
        <f t="shared" si="5"/>
        <v>0</v>
      </c>
      <c r="H64" s="1"/>
      <c r="I64" s="31"/>
      <c r="J64" s="32"/>
    </row>
    <row r="65" spans="1:10" ht="15">
      <c r="A65" s="4" t="s">
        <v>102</v>
      </c>
      <c r="B65" s="16"/>
      <c r="C65" s="3">
        <v>1000</v>
      </c>
      <c r="D65" s="3">
        <v>34</v>
      </c>
      <c r="E65" s="12"/>
      <c r="F65" s="3">
        <f t="shared" si="4"/>
        <v>0</v>
      </c>
      <c r="G65" s="3">
        <f t="shared" si="5"/>
        <v>0</v>
      </c>
      <c r="H65" s="1"/>
      <c r="I65" s="31"/>
      <c r="J65" s="32"/>
    </row>
    <row r="66" spans="1:12" ht="15">
      <c r="A66" s="91"/>
      <c r="B66" s="93"/>
      <c r="C66" s="93"/>
      <c r="D66" s="93"/>
      <c r="E66" s="92"/>
      <c r="F66" s="6">
        <f>SUM(F52:F65)</f>
        <v>0</v>
      </c>
      <c r="G66" s="6">
        <f>SUM(G52:G65)</f>
        <v>0</v>
      </c>
      <c r="H66" s="1"/>
      <c r="I66" s="31"/>
      <c r="J66" s="32"/>
      <c r="K66" s="19"/>
      <c r="L66" s="19"/>
    </row>
    <row r="67" spans="1:10" ht="15">
      <c r="A67" s="62" t="s">
        <v>9</v>
      </c>
      <c r="B67" s="94"/>
      <c r="C67" s="94"/>
      <c r="D67" s="94"/>
      <c r="E67" s="94"/>
      <c r="F67" s="94"/>
      <c r="G67" s="80"/>
      <c r="H67" s="1"/>
      <c r="I67" s="31"/>
      <c r="J67" s="32"/>
    </row>
    <row r="68" spans="1:10" ht="15">
      <c r="A68" s="4" t="s">
        <v>115</v>
      </c>
      <c r="B68" s="16"/>
      <c r="C68" s="3">
        <v>1000</v>
      </c>
      <c r="D68" s="3">
        <v>58</v>
      </c>
      <c r="E68" s="12"/>
      <c r="F68" s="3">
        <f>D68*E68</f>
        <v>0</v>
      </c>
      <c r="G68" s="3">
        <f>C68*E68</f>
        <v>0</v>
      </c>
      <c r="H68" s="1"/>
      <c r="I68" s="31"/>
      <c r="J68" s="32"/>
    </row>
    <row r="69" spans="1:10" ht="15">
      <c r="A69" s="4" t="s">
        <v>116</v>
      </c>
      <c r="B69" s="16"/>
      <c r="C69" s="3">
        <v>1000</v>
      </c>
      <c r="D69" s="3">
        <v>58</v>
      </c>
      <c r="E69" s="12"/>
      <c r="F69" s="3">
        <f>D69*E69</f>
        <v>0</v>
      </c>
      <c r="G69" s="3">
        <f>C69*E69</f>
        <v>0</v>
      </c>
      <c r="H69" s="1"/>
      <c r="I69" s="31"/>
      <c r="J69" s="32"/>
    </row>
    <row r="70" spans="1:10" ht="15">
      <c r="A70" s="4" t="s">
        <v>50</v>
      </c>
      <c r="B70" s="16"/>
      <c r="C70" s="3">
        <v>2000</v>
      </c>
      <c r="D70" s="3">
        <v>80</v>
      </c>
      <c r="E70" s="12"/>
      <c r="F70" s="3">
        <f>D70*E70</f>
        <v>0</v>
      </c>
      <c r="G70" s="3">
        <f>C70*E70</f>
        <v>0</v>
      </c>
      <c r="H70" s="1"/>
      <c r="I70" s="31"/>
      <c r="J70" s="32"/>
    </row>
    <row r="71" spans="1:10" ht="15">
      <c r="A71" s="4" t="s">
        <v>104</v>
      </c>
      <c r="B71" s="16"/>
      <c r="C71" s="3">
        <v>2000</v>
      </c>
      <c r="D71" s="3">
        <v>85</v>
      </c>
      <c r="E71" s="12"/>
      <c r="F71" s="3">
        <f>D71*E71</f>
        <v>0</v>
      </c>
      <c r="G71" s="3">
        <f>C71*E71</f>
        <v>0</v>
      </c>
      <c r="I71" s="31"/>
      <c r="J71" s="32"/>
    </row>
    <row r="72" spans="1:10" ht="15">
      <c r="A72" s="4"/>
      <c r="B72" s="93"/>
      <c r="C72" s="93"/>
      <c r="D72" s="93"/>
      <c r="E72" s="92"/>
      <c r="F72" s="6">
        <f>SUM(F68:F71)</f>
        <v>0</v>
      </c>
      <c r="G72" s="6">
        <f>SUM(G68:G71)</f>
        <v>0</v>
      </c>
      <c r="I72" s="31"/>
      <c r="J72" s="32"/>
    </row>
    <row r="73" spans="1:10" ht="15">
      <c r="A73" s="25" t="s">
        <v>40</v>
      </c>
      <c r="B73" s="1"/>
      <c r="C73" s="1"/>
      <c r="D73" s="1"/>
      <c r="E73" s="1"/>
      <c r="F73" s="24"/>
      <c r="G73" s="24"/>
      <c r="I73" s="33"/>
      <c r="J73" s="32"/>
    </row>
    <row r="74" spans="1:10" ht="15">
      <c r="A74" s="23" t="s">
        <v>87</v>
      </c>
      <c r="B74" s="3"/>
      <c r="C74" s="3">
        <v>1000</v>
      </c>
      <c r="D74" s="3">
        <v>55</v>
      </c>
      <c r="E74" s="12"/>
      <c r="F74" s="3">
        <f>D74*E74</f>
        <v>0</v>
      </c>
      <c r="G74" s="3">
        <f>C74*E74</f>
        <v>0</v>
      </c>
      <c r="I74" s="33"/>
      <c r="J74" s="32"/>
    </row>
    <row r="75" spans="1:10" ht="15">
      <c r="A75" s="4" t="s">
        <v>52</v>
      </c>
      <c r="B75" s="5"/>
      <c r="C75" s="3">
        <v>1000</v>
      </c>
      <c r="D75" s="3">
        <v>52</v>
      </c>
      <c r="E75" s="12"/>
      <c r="F75" s="3">
        <f>D75*E75</f>
        <v>0</v>
      </c>
      <c r="G75" s="3">
        <f>C75*E75</f>
        <v>0</v>
      </c>
      <c r="I75" s="31"/>
      <c r="J75" s="32"/>
    </row>
    <row r="76" spans="1:10" ht="15">
      <c r="A76" s="23" t="s">
        <v>105</v>
      </c>
      <c r="B76" s="9"/>
      <c r="C76" s="3">
        <v>1000</v>
      </c>
      <c r="D76" s="3">
        <v>24</v>
      </c>
      <c r="E76" s="12"/>
      <c r="F76" s="3">
        <f>D76*E76</f>
        <v>0</v>
      </c>
      <c r="G76" s="3">
        <f>C76*E76</f>
        <v>0</v>
      </c>
      <c r="I76" s="31"/>
      <c r="J76" s="32"/>
    </row>
    <row r="77" spans="1:10" ht="15">
      <c r="A77" s="23"/>
      <c r="B77" s="9"/>
      <c r="C77" s="9"/>
      <c r="D77" s="9"/>
      <c r="E77" s="52"/>
      <c r="F77" s="6">
        <f>SUM(F74:F75)</f>
        <v>0</v>
      </c>
      <c r="G77" s="6">
        <f>SUM(G74:G75)</f>
        <v>0</v>
      </c>
      <c r="I77" s="31"/>
      <c r="J77" s="32"/>
    </row>
    <row r="78" spans="1:10" ht="17.25">
      <c r="A78" s="95"/>
      <c r="B78" s="96"/>
      <c r="C78" s="96"/>
      <c r="D78" s="96"/>
      <c r="E78" s="96"/>
      <c r="F78" s="96"/>
      <c r="G78" s="96"/>
      <c r="I78" s="36" t="s">
        <v>66</v>
      </c>
      <c r="J78" s="37">
        <f>SUM(J53:J75)+J50</f>
        <v>0</v>
      </c>
    </row>
    <row r="79" spans="1:10" ht="17.25">
      <c r="A79" s="89" t="s">
        <v>25</v>
      </c>
      <c r="B79" s="89"/>
      <c r="C79" s="89"/>
      <c r="D79" s="89"/>
      <c r="E79" s="89"/>
      <c r="F79" s="89"/>
      <c r="G79" s="6">
        <f>SUM(G72+G66+G50+G36+G30+G17+G77)</f>
        <v>0</v>
      </c>
      <c r="I79" s="38"/>
      <c r="J79" s="38"/>
    </row>
    <row r="80" spans="1:10" ht="17.25">
      <c r="A80" s="62"/>
      <c r="B80" s="94"/>
      <c r="C80" s="94"/>
      <c r="D80" s="94"/>
      <c r="E80" s="94"/>
      <c r="F80" s="94"/>
      <c r="G80" s="80"/>
      <c r="I80" s="36" t="s">
        <v>67</v>
      </c>
      <c r="J80" s="39"/>
    </row>
    <row r="81" spans="1:10" ht="17.25">
      <c r="A81" s="62" t="s">
        <v>56</v>
      </c>
      <c r="B81" s="94"/>
      <c r="C81" s="94"/>
      <c r="D81" s="94"/>
      <c r="E81" s="80"/>
      <c r="F81" s="53">
        <f>SUM(F72+F66+F50+F36+F30+F17+F77)</f>
        <v>0</v>
      </c>
      <c r="G81" s="3"/>
      <c r="I81" s="38"/>
      <c r="J81" s="38"/>
    </row>
    <row r="82" spans="1:10" ht="17.25">
      <c r="A82" s="91"/>
      <c r="B82" s="93"/>
      <c r="C82" s="93"/>
      <c r="D82" s="93"/>
      <c r="E82" s="93"/>
      <c r="F82" s="93"/>
      <c r="G82" s="92"/>
      <c r="I82" s="36" t="s">
        <v>65</v>
      </c>
      <c r="J82" s="37">
        <f>SUM(J78:J81)</f>
        <v>0</v>
      </c>
    </row>
    <row r="83" spans="1:10" ht="17.25">
      <c r="A83" s="28" t="s">
        <v>58</v>
      </c>
      <c r="B83" s="3"/>
      <c r="C83" s="27"/>
      <c r="D83" s="27"/>
      <c r="E83" s="29"/>
      <c r="F83" s="54">
        <f>F81-(F81*0.15)</f>
        <v>0</v>
      </c>
      <c r="G83" s="27"/>
      <c r="I83" s="38" t="s">
        <v>64</v>
      </c>
      <c r="J83" s="40">
        <f>(J82*0.2)</f>
        <v>0</v>
      </c>
    </row>
  </sheetData>
  <sheetProtection password="D091" sheet="1" objects="1" scenarios="1"/>
  <mergeCells count="43">
    <mergeCell ref="A78:G78"/>
    <mergeCell ref="A79:F79"/>
    <mergeCell ref="A80:G80"/>
    <mergeCell ref="A81:E81"/>
    <mergeCell ref="A82:G82"/>
    <mergeCell ref="A66:E66"/>
    <mergeCell ref="A67:G67"/>
    <mergeCell ref="B72:E72"/>
    <mergeCell ref="A43:B43"/>
    <mergeCell ref="A45:B45"/>
    <mergeCell ref="A47:B47"/>
    <mergeCell ref="A50:E50"/>
    <mergeCell ref="A51:G51"/>
    <mergeCell ref="A31:G31"/>
    <mergeCell ref="A32:B32"/>
    <mergeCell ref="A35:B35"/>
    <mergeCell ref="A36:E36"/>
    <mergeCell ref="A37:G37"/>
    <mergeCell ref="A15:B15"/>
    <mergeCell ref="A19:B19"/>
    <mergeCell ref="A22:B22"/>
    <mergeCell ref="A23:B23"/>
    <mergeCell ref="A27:B27"/>
    <mergeCell ref="A30:E30"/>
    <mergeCell ref="A8:C8"/>
    <mergeCell ref="F8:G8"/>
    <mergeCell ref="A10:B10"/>
    <mergeCell ref="A11:G11"/>
    <mergeCell ref="I11:J11"/>
    <mergeCell ref="A12:B12"/>
    <mergeCell ref="A6:C6"/>
    <mergeCell ref="D6:G6"/>
    <mergeCell ref="A7:C7"/>
    <mergeCell ref="D7:E7"/>
    <mergeCell ref="F7:G7"/>
    <mergeCell ref="J7:K7"/>
    <mergeCell ref="K1:L1"/>
    <mergeCell ref="A3:C3"/>
    <mergeCell ref="D3:G3"/>
    <mergeCell ref="A4:C4"/>
    <mergeCell ref="D4:G4"/>
    <mergeCell ref="A5:C5"/>
    <mergeCell ref="D5:G5"/>
  </mergeCells>
  <conditionalFormatting sqref="J20">
    <cfRule type="cellIs" priority="15" dxfId="1" operator="equal" stopIfTrue="1">
      <formula>0</formula>
    </cfRule>
    <cfRule type="cellIs" priority="16" dxfId="0" operator="lessThanOrEqual" stopIfTrue="1">
      <formula>$G36/1000</formula>
    </cfRule>
  </conditionalFormatting>
  <conditionalFormatting sqref="J19">
    <cfRule type="cellIs" priority="13" dxfId="1" operator="equal" stopIfTrue="1">
      <formula>0</formula>
    </cfRule>
    <cfRule type="cellIs" priority="14" dxfId="0" operator="lessThanOrEqual" stopIfTrue="1">
      <formula>G30/1000</formula>
    </cfRule>
  </conditionalFormatting>
  <conditionalFormatting sqref="J18">
    <cfRule type="cellIs" priority="11" dxfId="1" operator="equal" stopIfTrue="1">
      <formula>0</formula>
    </cfRule>
    <cfRule type="cellIs" priority="12" dxfId="0" operator="lessThanOrEqual" stopIfTrue="1">
      <formula>G17/1000</formula>
    </cfRule>
  </conditionalFormatting>
  <conditionalFormatting sqref="J21">
    <cfRule type="cellIs" priority="7" dxfId="1" operator="equal" stopIfTrue="1">
      <formula>0</formula>
    </cfRule>
    <cfRule type="cellIs" priority="8" dxfId="0" operator="lessThanOrEqual" stopIfTrue="1">
      <formula>$G50/1000</formula>
    </cfRule>
  </conditionalFormatting>
  <conditionalFormatting sqref="G36">
    <cfRule type="cellIs" priority="5" dxfId="7" operator="equal" stopIfTrue="1">
      <formula>0</formula>
    </cfRule>
    <cfRule type="cellIs" priority="6" dxfId="6" operator="greaterThanOrEqual" stopIfTrue="1">
      <formula>$J20*1000</formula>
    </cfRule>
  </conditionalFormatting>
  <conditionalFormatting sqref="G17">
    <cfRule type="cellIs" priority="3" dxfId="7" operator="equal" stopIfTrue="1">
      <formula>0</formula>
    </cfRule>
    <cfRule type="cellIs" priority="4" dxfId="6" operator="greaterThanOrEqual" stopIfTrue="1">
      <formula>$J18*1000</formula>
    </cfRule>
  </conditionalFormatting>
  <conditionalFormatting sqref="J13">
    <cfRule type="cellIs" priority="1" dxfId="1" operator="equal" stopIfTrue="1">
      <formula>0</formula>
    </cfRule>
    <cfRule type="cellIs" priority="2" dxfId="0" operator="lessThanOrEqual" stopIfTrue="1">
      <formula>($G17/1000)-$J18</formula>
    </cfRule>
  </conditionalFormatting>
  <conditionalFormatting sqref="J22:J23">
    <cfRule type="cellIs" priority="19" dxfId="1" operator="equal" stopIfTrue="1">
      <formula>0</formula>
    </cfRule>
    <cfRule type="cellIs" priority="20" dxfId="0" operator="lessThanOrEqual" stopIfTrue="1">
      <formula>$G66/1000</formula>
    </cfRule>
  </conditionalFormatting>
  <printOptions/>
  <pageMargins left="0.7" right="0.7" top="0.75" bottom="0.75" header="0.3" footer="0.3"/>
  <pageSetup orientation="portrait" paperSize="9" scale="51" r:id="rId1"/>
  <headerFooter>
    <oddFooter>&amp;C&amp;"Arial,Fed"&amp;20HundensgaardButik v / Ditte Maria Nors
   Tlf. 20 46 85 82   CVR: 32 38 77 13   Konto nr. 6110 - 0011248209
Web: www.hundensgaard.dk   Mobilpay: 43200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H88" sqref="H88"/>
    </sheetView>
  </sheetViews>
  <sheetFormatPr defaultColWidth="9.140625" defaultRowHeight="12.75"/>
  <cols>
    <col min="2" max="2" width="30.28125" style="0" customWidth="1"/>
    <col min="3" max="3" width="10.7109375" style="0" customWidth="1"/>
    <col min="4" max="4" width="11.140625" style="0" customWidth="1"/>
    <col min="5" max="5" width="12.140625" style="0" customWidth="1"/>
    <col min="6" max="6" width="12.28125" style="0" customWidth="1"/>
    <col min="7" max="7" width="12.140625" style="0" customWidth="1"/>
    <col min="9" max="9" width="36.8515625" style="0" customWidth="1"/>
    <col min="10" max="10" width="18.00390625" style="0" customWidth="1"/>
  </cols>
  <sheetData>
    <row r="1" spans="1:12" ht="21">
      <c r="A1" s="46" t="s">
        <v>91</v>
      </c>
      <c r="B1" s="47"/>
      <c r="C1" s="47"/>
      <c r="D1" s="47"/>
      <c r="E1" s="47"/>
      <c r="F1" s="47"/>
      <c r="G1" s="47"/>
      <c r="I1" s="44" t="s">
        <v>62</v>
      </c>
      <c r="J1" s="45"/>
      <c r="K1" s="58"/>
      <c r="L1" s="58"/>
    </row>
    <row r="3" spans="1:10" ht="21">
      <c r="A3" s="59" t="s">
        <v>74</v>
      </c>
      <c r="B3" s="60"/>
      <c r="C3" s="61"/>
      <c r="D3" s="62" t="s">
        <v>79</v>
      </c>
      <c r="E3" s="63"/>
      <c r="F3" s="63"/>
      <c r="G3" s="64"/>
      <c r="H3" s="1"/>
      <c r="I3" s="34" t="s">
        <v>68</v>
      </c>
      <c r="J3" s="35"/>
    </row>
    <row r="4" spans="1:8" ht="15">
      <c r="A4" s="65"/>
      <c r="B4" s="66"/>
      <c r="C4" s="67"/>
      <c r="D4" s="68"/>
      <c r="E4" s="69"/>
      <c r="F4" s="69"/>
      <c r="G4" s="70"/>
      <c r="H4" s="1"/>
    </row>
    <row r="5" spans="1:8" ht="15">
      <c r="A5" s="71"/>
      <c r="B5" s="72"/>
      <c r="C5" s="73"/>
      <c r="D5" s="74"/>
      <c r="E5" s="75"/>
      <c r="F5" s="75"/>
      <c r="G5" s="76"/>
      <c r="H5" s="1"/>
    </row>
    <row r="6" spans="1:10" ht="17.25">
      <c r="A6" s="71"/>
      <c r="B6" s="72"/>
      <c r="C6" s="73"/>
      <c r="D6" s="77"/>
      <c r="E6" s="78"/>
      <c r="F6" s="78"/>
      <c r="G6" s="79"/>
      <c r="H6" s="1"/>
      <c r="I6" s="30" t="s">
        <v>75</v>
      </c>
      <c r="J6" s="43"/>
    </row>
    <row r="7" spans="1:11" ht="15">
      <c r="A7" s="71"/>
      <c r="B7" s="72"/>
      <c r="C7" s="73"/>
      <c r="D7" s="62" t="s">
        <v>77</v>
      </c>
      <c r="E7" s="80"/>
      <c r="F7" s="81"/>
      <c r="G7" s="82"/>
      <c r="H7" s="1"/>
      <c r="I7" s="2" t="s">
        <v>76</v>
      </c>
      <c r="J7" s="83" t="s">
        <v>24</v>
      </c>
      <c r="K7" s="83"/>
    </row>
    <row r="8" spans="1:11" ht="15">
      <c r="A8" s="84"/>
      <c r="B8" s="85"/>
      <c r="C8" s="86"/>
      <c r="D8" s="49" t="s">
        <v>78</v>
      </c>
      <c r="E8" s="5"/>
      <c r="F8" s="87"/>
      <c r="G8" s="88"/>
      <c r="H8" s="1"/>
      <c r="I8" s="48"/>
      <c r="J8" s="42">
        <f>I8*5%</f>
        <v>0</v>
      </c>
      <c r="K8" s="13"/>
    </row>
    <row r="9" spans="1:8" ht="15">
      <c r="A9" s="1"/>
      <c r="B9" s="11"/>
      <c r="C9" s="10"/>
      <c r="D9" s="11"/>
      <c r="E9" s="11"/>
      <c r="F9" s="11"/>
      <c r="H9" s="1"/>
    </row>
    <row r="10" spans="1:7" ht="15">
      <c r="A10" s="62" t="s">
        <v>5</v>
      </c>
      <c r="B10" s="80"/>
      <c r="C10" s="28" t="s">
        <v>6</v>
      </c>
      <c r="D10" s="28" t="s">
        <v>7</v>
      </c>
      <c r="E10" s="28" t="s">
        <v>10</v>
      </c>
      <c r="F10" s="28" t="s">
        <v>8</v>
      </c>
      <c r="G10" s="28" t="s">
        <v>12</v>
      </c>
    </row>
    <row r="11" spans="1:10" ht="17.25">
      <c r="A11" s="89" t="s">
        <v>0</v>
      </c>
      <c r="B11" s="89"/>
      <c r="C11" s="89"/>
      <c r="D11" s="89"/>
      <c r="E11" s="89"/>
      <c r="F11" s="89"/>
      <c r="G11" s="89"/>
      <c r="I11" s="90" t="s">
        <v>22</v>
      </c>
      <c r="J11" s="90"/>
    </row>
    <row r="12" spans="1:10" ht="15">
      <c r="A12" s="91" t="s">
        <v>70</v>
      </c>
      <c r="B12" s="92"/>
      <c r="C12" s="3">
        <v>500</v>
      </c>
      <c r="D12" s="15">
        <v>22</v>
      </c>
      <c r="E12" s="12"/>
      <c r="F12" s="3">
        <f>D12*E12</f>
        <v>0</v>
      </c>
      <c r="G12" s="3">
        <f>C12*E12</f>
        <v>0</v>
      </c>
      <c r="I12" s="1"/>
      <c r="J12" s="2" t="s">
        <v>21</v>
      </c>
    </row>
    <row r="13" spans="1:10" ht="15">
      <c r="A13" s="3" t="s">
        <v>69</v>
      </c>
      <c r="B13" s="3"/>
      <c r="C13" s="3">
        <v>2000</v>
      </c>
      <c r="D13" s="15">
        <v>80</v>
      </c>
      <c r="E13" s="12"/>
      <c r="F13" s="3">
        <f>D13*E13</f>
        <v>0</v>
      </c>
      <c r="G13" s="3">
        <f>C13*E13</f>
        <v>0</v>
      </c>
      <c r="I13" s="1" t="s">
        <v>16</v>
      </c>
      <c r="J13" s="14">
        <f>J8*5</f>
        <v>0</v>
      </c>
    </row>
    <row r="14" spans="1:7" ht="15">
      <c r="A14" s="4" t="s">
        <v>71</v>
      </c>
      <c r="B14" s="5"/>
      <c r="C14" s="3">
        <v>1000</v>
      </c>
      <c r="D14" s="15">
        <v>44</v>
      </c>
      <c r="E14" s="12"/>
      <c r="F14" s="3">
        <f>D14*E14</f>
        <v>0</v>
      </c>
      <c r="G14" s="3">
        <f>C14*E14</f>
        <v>0</v>
      </c>
    </row>
    <row r="15" spans="1:7" ht="15">
      <c r="A15" s="91" t="s">
        <v>32</v>
      </c>
      <c r="B15" s="92"/>
      <c r="C15" s="3">
        <v>500</v>
      </c>
      <c r="D15" s="15">
        <v>26</v>
      </c>
      <c r="E15" s="26"/>
      <c r="F15" s="3">
        <f>D15*E15</f>
        <v>0</v>
      </c>
      <c r="G15" s="3">
        <f>C15*E15</f>
        <v>0</v>
      </c>
    </row>
    <row r="16" spans="1:10" ht="17.25">
      <c r="A16" s="4" t="s">
        <v>35</v>
      </c>
      <c r="B16" s="5"/>
      <c r="C16" s="3">
        <v>1000</v>
      </c>
      <c r="D16" s="15">
        <v>56</v>
      </c>
      <c r="E16" s="12"/>
      <c r="F16" s="5">
        <f>D16*E16</f>
        <v>0</v>
      </c>
      <c r="G16" s="3">
        <f>C16*E16</f>
        <v>0</v>
      </c>
      <c r="I16" s="30" t="s">
        <v>11</v>
      </c>
      <c r="J16" s="8"/>
    </row>
    <row r="17" spans="1:10" ht="15">
      <c r="A17" s="16"/>
      <c r="B17" s="16"/>
      <c r="C17" s="16"/>
      <c r="D17" s="16"/>
      <c r="E17" s="17"/>
      <c r="F17" s="6">
        <f>SUM(F12:F16)</f>
        <v>0</v>
      </c>
      <c r="G17" s="20">
        <f>SUM(G12:G16)</f>
        <v>0</v>
      </c>
      <c r="I17" s="1"/>
      <c r="J17" s="2" t="s">
        <v>21</v>
      </c>
    </row>
    <row r="18" spans="1:10" ht="15">
      <c r="A18" s="22" t="s">
        <v>1</v>
      </c>
      <c r="B18" s="23"/>
      <c r="C18" s="9"/>
      <c r="D18" s="9"/>
      <c r="E18" s="21"/>
      <c r="F18" s="16"/>
      <c r="G18" s="5"/>
      <c r="I18" s="1" t="s">
        <v>92</v>
      </c>
      <c r="J18" s="14">
        <f>J8*9</f>
        <v>0</v>
      </c>
    </row>
    <row r="19" spans="1:10" ht="15">
      <c r="A19" s="91" t="s">
        <v>18</v>
      </c>
      <c r="B19" s="92"/>
      <c r="C19" s="3">
        <v>500</v>
      </c>
      <c r="D19" s="3">
        <v>37</v>
      </c>
      <c r="E19" s="12"/>
      <c r="F19" s="3">
        <f>D19*E19</f>
        <v>0</v>
      </c>
      <c r="G19" s="3">
        <f>C19*E19</f>
        <v>0</v>
      </c>
      <c r="I19" s="1" t="s">
        <v>96</v>
      </c>
      <c r="J19" s="14">
        <f>J8*2</f>
        <v>0</v>
      </c>
    </row>
    <row r="20" spans="1:10" ht="15">
      <c r="A20" s="3" t="s">
        <v>15</v>
      </c>
      <c r="B20" s="3"/>
      <c r="C20" s="3">
        <v>500</v>
      </c>
      <c r="D20" s="3">
        <v>30</v>
      </c>
      <c r="E20" s="12"/>
      <c r="F20" s="3">
        <f aca="true" t="shared" si="0" ref="F20:F29">D20*E20</f>
        <v>0</v>
      </c>
      <c r="G20" s="3">
        <f aca="true" t="shared" si="1" ref="G20:G29">C20*E20</f>
        <v>0</v>
      </c>
      <c r="I20" s="1" t="s">
        <v>93</v>
      </c>
      <c r="J20" s="14">
        <f>J8*2</f>
        <v>0</v>
      </c>
    </row>
    <row r="21" spans="1:10" ht="15">
      <c r="A21" s="3" t="s">
        <v>34</v>
      </c>
      <c r="B21" s="3"/>
      <c r="C21" s="3">
        <v>2000</v>
      </c>
      <c r="D21" s="3">
        <v>85</v>
      </c>
      <c r="E21" s="12"/>
      <c r="F21" s="3">
        <f t="shared" si="0"/>
        <v>0</v>
      </c>
      <c r="G21" s="3">
        <f t="shared" si="1"/>
        <v>0</v>
      </c>
      <c r="I21" s="1" t="s">
        <v>97</v>
      </c>
      <c r="J21" s="14">
        <f>J8*10</f>
        <v>0</v>
      </c>
    </row>
    <row r="22" spans="1:10" ht="15">
      <c r="A22" s="91" t="s">
        <v>2</v>
      </c>
      <c r="B22" s="92"/>
      <c r="C22" s="3">
        <v>500</v>
      </c>
      <c r="D22" s="3">
        <v>30</v>
      </c>
      <c r="E22" s="12"/>
      <c r="F22" s="3">
        <f t="shared" si="0"/>
        <v>0</v>
      </c>
      <c r="G22" s="3">
        <f t="shared" si="1"/>
        <v>0</v>
      </c>
      <c r="I22" s="1" t="s">
        <v>94</v>
      </c>
      <c r="J22" s="56">
        <f>J8*3</f>
        <v>0</v>
      </c>
    </row>
    <row r="23" spans="1:10" ht="15">
      <c r="A23" s="91" t="s">
        <v>85</v>
      </c>
      <c r="B23" s="92"/>
      <c r="C23" s="3">
        <v>2000</v>
      </c>
      <c r="D23" s="3">
        <v>80</v>
      </c>
      <c r="E23" s="12"/>
      <c r="F23" s="3">
        <f t="shared" si="0"/>
        <v>0</v>
      </c>
      <c r="G23" s="3">
        <f t="shared" si="1"/>
        <v>0</v>
      </c>
      <c r="I23" s="2" t="s">
        <v>21</v>
      </c>
      <c r="J23" s="57">
        <f>SUM(J18:J22)</f>
        <v>0</v>
      </c>
    </row>
    <row r="24" spans="1:9" ht="15">
      <c r="A24" s="4" t="s">
        <v>107</v>
      </c>
      <c r="B24" s="5"/>
      <c r="C24" s="3">
        <v>500</v>
      </c>
      <c r="D24" s="3">
        <v>30</v>
      </c>
      <c r="E24" s="12"/>
      <c r="F24" s="3">
        <f t="shared" si="0"/>
        <v>0</v>
      </c>
      <c r="G24" s="3">
        <f t="shared" si="1"/>
        <v>0</v>
      </c>
      <c r="I24" s="2"/>
    </row>
    <row r="25" spans="1:9" ht="15">
      <c r="A25" s="4" t="s">
        <v>108</v>
      </c>
      <c r="B25" s="5"/>
      <c r="C25" s="3">
        <v>500</v>
      </c>
      <c r="D25" s="3">
        <v>40</v>
      </c>
      <c r="E25" s="12"/>
      <c r="F25" s="3">
        <f t="shared" si="0"/>
        <v>0</v>
      </c>
      <c r="G25" s="3">
        <f t="shared" si="1"/>
        <v>0</v>
      </c>
      <c r="I25" s="2"/>
    </row>
    <row r="26" spans="1:10" ht="15">
      <c r="A26" s="4" t="s">
        <v>109</v>
      </c>
      <c r="B26" s="5"/>
      <c r="C26" s="3">
        <v>500</v>
      </c>
      <c r="D26" s="3">
        <v>50</v>
      </c>
      <c r="E26" s="12"/>
      <c r="F26" s="3">
        <f t="shared" si="0"/>
        <v>0</v>
      </c>
      <c r="G26" s="3">
        <f t="shared" si="1"/>
        <v>0</v>
      </c>
      <c r="I26" s="2"/>
      <c r="J26" s="1"/>
    </row>
    <row r="27" spans="1:10" ht="15">
      <c r="A27" s="91" t="s">
        <v>17</v>
      </c>
      <c r="B27" s="92"/>
      <c r="C27" s="3">
        <v>500</v>
      </c>
      <c r="D27" s="3">
        <v>40</v>
      </c>
      <c r="E27" s="12"/>
      <c r="F27" s="3">
        <f t="shared" si="0"/>
        <v>0</v>
      </c>
      <c r="G27" s="3">
        <f t="shared" si="1"/>
        <v>0</v>
      </c>
      <c r="H27" s="19"/>
      <c r="J27" s="1"/>
    </row>
    <row r="28" spans="1:10" ht="15">
      <c r="A28" s="4" t="s">
        <v>14</v>
      </c>
      <c r="B28" s="5"/>
      <c r="C28" s="3">
        <v>2000</v>
      </c>
      <c r="D28" s="3">
        <v>100</v>
      </c>
      <c r="E28" s="12"/>
      <c r="F28" s="3">
        <f t="shared" si="0"/>
        <v>0</v>
      </c>
      <c r="G28" s="3">
        <f t="shared" si="1"/>
        <v>0</v>
      </c>
      <c r="J28" s="1"/>
    </row>
    <row r="29" spans="1:10" ht="17.25">
      <c r="A29" s="4" t="s">
        <v>106</v>
      </c>
      <c r="B29" s="5"/>
      <c r="C29" s="3">
        <v>2000</v>
      </c>
      <c r="D29" s="3">
        <v>80</v>
      </c>
      <c r="E29" s="12"/>
      <c r="F29" s="3">
        <f t="shared" si="0"/>
        <v>0</v>
      </c>
      <c r="G29" s="3">
        <f t="shared" si="1"/>
        <v>0</v>
      </c>
      <c r="I29" s="30" t="s">
        <v>23</v>
      </c>
      <c r="J29" s="1"/>
    </row>
    <row r="30" spans="1:12" ht="15">
      <c r="A30" s="91"/>
      <c r="B30" s="93"/>
      <c r="C30" s="93"/>
      <c r="D30" s="93"/>
      <c r="E30" s="92"/>
      <c r="F30" s="6">
        <f>SUM(F19:F29)</f>
        <v>0</v>
      </c>
      <c r="G30" s="6">
        <f>SUM(G19:G29)</f>
        <v>0</v>
      </c>
      <c r="H30" s="19"/>
      <c r="I30" s="1" t="s">
        <v>61</v>
      </c>
      <c r="K30" s="19"/>
      <c r="L30" s="19"/>
    </row>
    <row r="31" spans="1:10" ht="15">
      <c r="A31" s="62" t="s">
        <v>13</v>
      </c>
      <c r="B31" s="94"/>
      <c r="C31" s="94"/>
      <c r="D31" s="94"/>
      <c r="E31" s="94"/>
      <c r="F31" s="94"/>
      <c r="G31" s="80"/>
      <c r="I31" s="1" t="s">
        <v>28</v>
      </c>
      <c r="J31" s="19"/>
    </row>
    <row r="32" spans="1:10" ht="15">
      <c r="A32" s="91" t="s">
        <v>112</v>
      </c>
      <c r="B32" s="92"/>
      <c r="C32" s="3">
        <v>500</v>
      </c>
      <c r="D32" s="3">
        <v>28</v>
      </c>
      <c r="E32" s="12"/>
      <c r="F32" s="3">
        <f>D32*E32</f>
        <v>0</v>
      </c>
      <c r="G32" s="3">
        <f>C32*E32</f>
        <v>0</v>
      </c>
      <c r="I32" s="1" t="s">
        <v>59</v>
      </c>
      <c r="J32" s="19"/>
    </row>
    <row r="33" spans="1:12" ht="15">
      <c r="A33" s="3" t="s">
        <v>117</v>
      </c>
      <c r="B33" s="3"/>
      <c r="C33" s="3">
        <v>1000</v>
      </c>
      <c r="D33" s="3">
        <v>52</v>
      </c>
      <c r="E33" s="12"/>
      <c r="F33" s="3">
        <f>D33*E33</f>
        <v>0</v>
      </c>
      <c r="G33" s="3">
        <f>C33*E33</f>
        <v>0</v>
      </c>
      <c r="J33" s="1"/>
      <c r="K33" s="19"/>
      <c r="L33" s="19"/>
    </row>
    <row r="34" spans="1:10" ht="15">
      <c r="A34" s="4" t="s">
        <v>118</v>
      </c>
      <c r="B34" s="5"/>
      <c r="C34" s="3">
        <v>2000</v>
      </c>
      <c r="D34" s="3">
        <v>100</v>
      </c>
      <c r="E34" s="12"/>
      <c r="F34" s="3">
        <f>D34*E34</f>
        <v>0</v>
      </c>
      <c r="G34" s="3">
        <f>C34*E34</f>
        <v>0</v>
      </c>
      <c r="H34" s="1"/>
      <c r="I34" s="1"/>
      <c r="J34" s="1"/>
    </row>
    <row r="35" spans="1:10" ht="17.25">
      <c r="A35" s="91" t="s">
        <v>114</v>
      </c>
      <c r="B35" s="92"/>
      <c r="C35" s="3">
        <v>500</v>
      </c>
      <c r="D35" s="3">
        <v>30</v>
      </c>
      <c r="E35" s="12"/>
      <c r="F35" s="3">
        <f>D35*E35</f>
        <v>0</v>
      </c>
      <c r="G35" s="3">
        <f>C35*E35</f>
        <v>0</v>
      </c>
      <c r="H35" s="1"/>
      <c r="I35" s="55"/>
      <c r="J35" s="1"/>
    </row>
    <row r="36" spans="1:10" ht="15">
      <c r="A36" s="91"/>
      <c r="B36" s="93"/>
      <c r="C36" s="93"/>
      <c r="D36" s="93"/>
      <c r="E36" s="92"/>
      <c r="F36" s="6">
        <f>SUM(F32:F35)</f>
        <v>0</v>
      </c>
      <c r="G36" s="6">
        <f>SUM(G32:G35)</f>
        <v>0</v>
      </c>
      <c r="H36" s="1"/>
      <c r="I36" s="1"/>
      <c r="J36" s="19"/>
    </row>
    <row r="37" spans="1:9" ht="15">
      <c r="A37" s="62" t="s">
        <v>4</v>
      </c>
      <c r="B37" s="94"/>
      <c r="C37" s="94"/>
      <c r="D37" s="94"/>
      <c r="E37" s="94"/>
      <c r="F37" s="94"/>
      <c r="G37" s="80"/>
      <c r="H37" s="1"/>
      <c r="I37" s="1"/>
    </row>
    <row r="38" spans="1:10" ht="15">
      <c r="A38" s="4" t="s">
        <v>37</v>
      </c>
      <c r="B38" s="5"/>
      <c r="C38" s="3">
        <v>1000</v>
      </c>
      <c r="D38" s="3">
        <v>48</v>
      </c>
      <c r="E38" s="12"/>
      <c r="F38" s="3">
        <f aca="true" t="shared" si="2" ref="F38:F48">D38*E38</f>
        <v>0</v>
      </c>
      <c r="G38" s="3">
        <f aca="true" t="shared" si="3" ref="G38:G49">C38*E38</f>
        <v>0</v>
      </c>
      <c r="H38" s="1"/>
      <c r="I38" s="1"/>
      <c r="J38" s="1"/>
    </row>
    <row r="39" spans="1:10" ht="15">
      <c r="A39" s="3" t="s">
        <v>26</v>
      </c>
      <c r="B39" s="3"/>
      <c r="C39" s="3">
        <v>2000</v>
      </c>
      <c r="D39" s="3">
        <v>74</v>
      </c>
      <c r="E39" s="12"/>
      <c r="F39" s="3">
        <f>D39*E39</f>
        <v>0</v>
      </c>
      <c r="G39" s="3">
        <f t="shared" si="3"/>
        <v>0</v>
      </c>
      <c r="H39" s="1"/>
      <c r="I39" s="19"/>
      <c r="J39" s="1"/>
    </row>
    <row r="40" spans="1:10" ht="15">
      <c r="A40" s="4" t="s">
        <v>48</v>
      </c>
      <c r="B40" s="5"/>
      <c r="C40" s="3">
        <v>500</v>
      </c>
      <c r="D40" s="3">
        <v>20</v>
      </c>
      <c r="E40" s="12"/>
      <c r="F40" s="3">
        <f>D40*E40</f>
        <v>0</v>
      </c>
      <c r="G40" s="3">
        <f t="shared" si="3"/>
        <v>0</v>
      </c>
      <c r="H40" s="1"/>
      <c r="J40" s="1"/>
    </row>
    <row r="41" spans="1:9" ht="17.25">
      <c r="A41" s="4" t="s">
        <v>33</v>
      </c>
      <c r="B41" s="18"/>
      <c r="C41" s="3">
        <v>2000</v>
      </c>
      <c r="D41" s="3">
        <v>104</v>
      </c>
      <c r="E41" s="12"/>
      <c r="F41" s="3">
        <f t="shared" si="2"/>
        <v>0</v>
      </c>
      <c r="G41" s="3">
        <f t="shared" si="3"/>
        <v>0</v>
      </c>
      <c r="H41" s="1"/>
      <c r="I41" s="55"/>
    </row>
    <row r="42" spans="1:9" ht="15">
      <c r="A42" s="4" t="s">
        <v>43</v>
      </c>
      <c r="B42" s="18"/>
      <c r="C42" s="3">
        <v>500</v>
      </c>
      <c r="D42" s="3">
        <v>28</v>
      </c>
      <c r="E42" s="12"/>
      <c r="F42" s="3">
        <f t="shared" si="2"/>
        <v>0</v>
      </c>
      <c r="G42" s="3">
        <f t="shared" si="3"/>
        <v>0</v>
      </c>
      <c r="H42" s="1"/>
      <c r="I42" s="1"/>
    </row>
    <row r="43" spans="1:12" ht="15">
      <c r="A43" s="91" t="s">
        <v>29</v>
      </c>
      <c r="B43" s="92"/>
      <c r="C43" s="3">
        <v>500</v>
      </c>
      <c r="D43" s="3">
        <v>20</v>
      </c>
      <c r="E43" s="12"/>
      <c r="F43" s="3">
        <f t="shared" si="2"/>
        <v>0</v>
      </c>
      <c r="G43" s="3">
        <f t="shared" si="3"/>
        <v>0</v>
      </c>
      <c r="H43" s="1"/>
      <c r="I43" s="1"/>
      <c r="K43" s="19"/>
      <c r="L43" s="19"/>
    </row>
    <row r="44" spans="1:9" ht="15">
      <c r="A44" s="4" t="s">
        <v>100</v>
      </c>
      <c r="B44" s="5"/>
      <c r="C44" s="3">
        <v>2000</v>
      </c>
      <c r="D44" s="3">
        <v>80</v>
      </c>
      <c r="E44" s="12"/>
      <c r="F44" s="3">
        <f t="shared" si="2"/>
        <v>0</v>
      </c>
      <c r="G44" s="3">
        <f t="shared" si="3"/>
        <v>0</v>
      </c>
      <c r="H44" s="1"/>
      <c r="I44" s="1"/>
    </row>
    <row r="45" spans="1:8" ht="15">
      <c r="A45" s="91" t="s">
        <v>19</v>
      </c>
      <c r="B45" s="92"/>
      <c r="C45" s="3">
        <v>500</v>
      </c>
      <c r="D45" s="3">
        <v>24</v>
      </c>
      <c r="E45" s="12"/>
      <c r="F45" s="3">
        <f t="shared" si="2"/>
        <v>0</v>
      </c>
      <c r="G45" s="3">
        <f t="shared" si="3"/>
        <v>0</v>
      </c>
      <c r="H45" s="13"/>
    </row>
    <row r="46" spans="1:9" ht="17.25">
      <c r="A46" s="4" t="s">
        <v>110</v>
      </c>
      <c r="B46" s="5"/>
      <c r="C46" s="3">
        <v>500</v>
      </c>
      <c r="D46" s="3">
        <v>28</v>
      </c>
      <c r="E46" s="12"/>
      <c r="F46" s="3">
        <f t="shared" si="2"/>
        <v>0</v>
      </c>
      <c r="G46" s="3">
        <f t="shared" si="3"/>
        <v>0</v>
      </c>
      <c r="H46" s="13"/>
      <c r="I46" s="30" t="s">
        <v>63</v>
      </c>
    </row>
    <row r="47" spans="1:10" ht="17.25">
      <c r="A47" s="91" t="s">
        <v>30</v>
      </c>
      <c r="B47" s="92"/>
      <c r="C47" s="3">
        <v>500</v>
      </c>
      <c r="D47" s="3">
        <v>28</v>
      </c>
      <c r="E47" s="12"/>
      <c r="F47" s="3">
        <f t="shared" si="2"/>
        <v>0</v>
      </c>
      <c r="G47" s="3">
        <f t="shared" si="3"/>
        <v>0</v>
      </c>
      <c r="H47" s="13"/>
      <c r="I47" s="36" t="s">
        <v>60</v>
      </c>
      <c r="J47" s="41" t="s">
        <v>7</v>
      </c>
    </row>
    <row r="48" spans="1:10" ht="15">
      <c r="A48" s="4" t="s">
        <v>39</v>
      </c>
      <c r="B48" s="5"/>
      <c r="C48" s="3">
        <v>500</v>
      </c>
      <c r="D48" s="3">
        <v>32</v>
      </c>
      <c r="E48" s="12"/>
      <c r="F48" s="3">
        <f t="shared" si="2"/>
        <v>0</v>
      </c>
      <c r="G48" s="3">
        <f t="shared" si="3"/>
        <v>0</v>
      </c>
      <c r="H48" s="13"/>
      <c r="I48" s="31"/>
      <c r="J48" s="32"/>
    </row>
    <row r="49" spans="1:10" ht="15">
      <c r="A49" s="4" t="s">
        <v>57</v>
      </c>
      <c r="B49" s="16"/>
      <c r="C49" s="3">
        <v>500</v>
      </c>
      <c r="D49" s="3">
        <v>24</v>
      </c>
      <c r="E49" s="12"/>
      <c r="F49" s="3">
        <f>D49*E49</f>
        <v>0</v>
      </c>
      <c r="G49" s="3">
        <f t="shared" si="3"/>
        <v>0</v>
      </c>
      <c r="H49" s="13"/>
      <c r="I49" s="50" t="s">
        <v>81</v>
      </c>
      <c r="J49" s="32"/>
    </row>
    <row r="50" spans="1:10" ht="15">
      <c r="A50" s="91"/>
      <c r="B50" s="93"/>
      <c r="C50" s="93"/>
      <c r="D50" s="93"/>
      <c r="E50" s="92"/>
      <c r="F50" s="6">
        <f>SUM(F38:F49)</f>
        <v>0</v>
      </c>
      <c r="G50" s="6">
        <f>SUM(G38:G49)</f>
        <v>0</v>
      </c>
      <c r="H50" s="1"/>
      <c r="I50" s="50" t="s">
        <v>82</v>
      </c>
      <c r="J50" s="51">
        <f>(J49*50)</f>
        <v>0</v>
      </c>
    </row>
    <row r="51" spans="1:10" ht="15">
      <c r="A51" s="62" t="s">
        <v>3</v>
      </c>
      <c r="B51" s="94"/>
      <c r="C51" s="94"/>
      <c r="D51" s="94"/>
      <c r="E51" s="94"/>
      <c r="F51" s="94"/>
      <c r="G51" s="80"/>
      <c r="H51" s="1"/>
      <c r="I51" s="31"/>
      <c r="J51" s="32"/>
    </row>
    <row r="52" spans="1:10" ht="15">
      <c r="A52" s="3" t="s">
        <v>38</v>
      </c>
      <c r="B52" s="3"/>
      <c r="C52" s="3">
        <v>800</v>
      </c>
      <c r="D52" s="3">
        <v>34</v>
      </c>
      <c r="E52" s="12"/>
      <c r="F52" s="3">
        <f aca="true" t="shared" si="4" ref="F52:F65">D52*E52</f>
        <v>0</v>
      </c>
      <c r="G52" s="3">
        <f aca="true" t="shared" si="5" ref="G52:G65">(C52*E52)</f>
        <v>0</v>
      </c>
      <c r="H52" s="1"/>
      <c r="I52" s="50" t="s">
        <v>83</v>
      </c>
      <c r="J52" s="32"/>
    </row>
    <row r="53" spans="1:10" ht="15">
      <c r="A53" s="4" t="s">
        <v>72</v>
      </c>
      <c r="B53" s="5"/>
      <c r="C53" s="3">
        <v>800</v>
      </c>
      <c r="D53" s="3">
        <v>35</v>
      </c>
      <c r="E53" s="12"/>
      <c r="F53" s="3">
        <f t="shared" si="4"/>
        <v>0</v>
      </c>
      <c r="G53" s="3">
        <f t="shared" si="5"/>
        <v>0</v>
      </c>
      <c r="H53" s="1"/>
      <c r="I53" s="50" t="s">
        <v>84</v>
      </c>
      <c r="J53" s="51">
        <f>(50*J52)</f>
        <v>0</v>
      </c>
    </row>
    <row r="54" spans="1:10" ht="15">
      <c r="A54" s="4" t="s">
        <v>73</v>
      </c>
      <c r="B54" s="5"/>
      <c r="C54" s="3">
        <v>1000</v>
      </c>
      <c r="D54" s="3">
        <v>50</v>
      </c>
      <c r="E54" s="12"/>
      <c r="F54" s="3">
        <f t="shared" si="4"/>
        <v>0</v>
      </c>
      <c r="G54" s="3">
        <f t="shared" si="5"/>
        <v>0</v>
      </c>
      <c r="H54" s="1"/>
      <c r="I54" s="50"/>
      <c r="J54" s="51"/>
    </row>
    <row r="55" spans="1:10" ht="15">
      <c r="A55" s="4" t="s">
        <v>101</v>
      </c>
      <c r="B55" s="5"/>
      <c r="C55" s="3">
        <v>1000</v>
      </c>
      <c r="D55" s="3">
        <v>40</v>
      </c>
      <c r="E55" s="12"/>
      <c r="F55" s="3">
        <f t="shared" si="4"/>
        <v>0</v>
      </c>
      <c r="G55" s="3">
        <f t="shared" si="5"/>
        <v>0</v>
      </c>
      <c r="H55" s="1"/>
      <c r="I55" s="31"/>
      <c r="J55" s="32"/>
    </row>
    <row r="56" spans="1:10" ht="15">
      <c r="A56" s="4" t="s">
        <v>47</v>
      </c>
      <c r="B56" s="5"/>
      <c r="C56" s="3">
        <v>1000</v>
      </c>
      <c r="D56" s="3">
        <v>37</v>
      </c>
      <c r="E56" s="12"/>
      <c r="F56" s="3">
        <f t="shared" si="4"/>
        <v>0</v>
      </c>
      <c r="G56" s="3">
        <f t="shared" si="5"/>
        <v>0</v>
      </c>
      <c r="H56" s="1"/>
      <c r="I56" s="31"/>
      <c r="J56" s="32"/>
    </row>
    <row r="57" spans="1:10" ht="15">
      <c r="A57" s="4" t="s">
        <v>20</v>
      </c>
      <c r="B57" s="5"/>
      <c r="C57" s="3">
        <v>1000</v>
      </c>
      <c r="D57" s="3">
        <v>40</v>
      </c>
      <c r="E57" s="12"/>
      <c r="F57" s="3">
        <f t="shared" si="4"/>
        <v>0</v>
      </c>
      <c r="G57" s="3">
        <f t="shared" si="5"/>
        <v>0</v>
      </c>
      <c r="H57" s="1"/>
      <c r="I57" s="31"/>
      <c r="J57" s="32"/>
    </row>
    <row r="58" spans="1:10" ht="15">
      <c r="A58" s="4" t="s">
        <v>31</v>
      </c>
      <c r="B58" s="5"/>
      <c r="C58" s="3">
        <v>800</v>
      </c>
      <c r="D58" s="3">
        <v>40</v>
      </c>
      <c r="E58" s="12"/>
      <c r="F58" s="3">
        <f t="shared" si="4"/>
        <v>0</v>
      </c>
      <c r="G58" s="3">
        <f t="shared" si="5"/>
        <v>0</v>
      </c>
      <c r="H58" s="1"/>
      <c r="I58" s="31"/>
      <c r="J58" s="32"/>
    </row>
    <row r="59" spans="1:10" ht="15">
      <c r="A59" s="4" t="s">
        <v>111</v>
      </c>
      <c r="B59" s="5"/>
      <c r="C59" s="3">
        <v>1000</v>
      </c>
      <c r="D59" s="3">
        <v>36</v>
      </c>
      <c r="E59" s="12"/>
      <c r="F59" s="3">
        <f t="shared" si="4"/>
        <v>0</v>
      </c>
      <c r="G59" s="3">
        <f t="shared" si="5"/>
        <v>0</v>
      </c>
      <c r="H59" s="1"/>
      <c r="I59" s="31"/>
      <c r="J59" s="32"/>
    </row>
    <row r="60" spans="1:10" ht="15">
      <c r="A60" s="4" t="s">
        <v>86</v>
      </c>
      <c r="B60" s="5"/>
      <c r="C60" s="3">
        <v>1000</v>
      </c>
      <c r="D60" s="3">
        <v>36</v>
      </c>
      <c r="E60" s="12"/>
      <c r="F60" s="3">
        <f t="shared" si="4"/>
        <v>0</v>
      </c>
      <c r="G60" s="3">
        <f t="shared" si="5"/>
        <v>0</v>
      </c>
      <c r="H60" s="1"/>
      <c r="I60" s="31"/>
      <c r="J60" s="32"/>
    </row>
    <row r="61" spans="1:10" ht="15">
      <c r="A61" s="4" t="s">
        <v>36</v>
      </c>
      <c r="B61" s="5"/>
      <c r="C61" s="3">
        <v>1000</v>
      </c>
      <c r="D61" s="3">
        <v>32</v>
      </c>
      <c r="E61" s="12"/>
      <c r="F61" s="3">
        <f t="shared" si="4"/>
        <v>0</v>
      </c>
      <c r="G61" s="3">
        <f t="shared" si="5"/>
        <v>0</v>
      </c>
      <c r="H61" s="1"/>
      <c r="I61" s="31"/>
      <c r="J61" s="32"/>
    </row>
    <row r="62" spans="1:10" ht="15">
      <c r="A62" s="4" t="s">
        <v>27</v>
      </c>
      <c r="B62" s="5"/>
      <c r="C62" s="3">
        <v>1000</v>
      </c>
      <c r="D62" s="3">
        <v>40</v>
      </c>
      <c r="E62" s="12"/>
      <c r="F62" s="3">
        <f t="shared" si="4"/>
        <v>0</v>
      </c>
      <c r="G62" s="3">
        <f t="shared" si="5"/>
        <v>0</v>
      </c>
      <c r="H62" s="7"/>
      <c r="I62" s="31"/>
      <c r="J62" s="32"/>
    </row>
    <row r="63" spans="1:10" ht="15">
      <c r="A63" s="4" t="s">
        <v>41</v>
      </c>
      <c r="B63" s="16"/>
      <c r="C63" s="3">
        <v>1100</v>
      </c>
      <c r="D63" s="3">
        <v>45</v>
      </c>
      <c r="E63" s="12"/>
      <c r="F63" s="3">
        <f t="shared" si="4"/>
        <v>0</v>
      </c>
      <c r="G63" s="3">
        <f t="shared" si="5"/>
        <v>0</v>
      </c>
      <c r="H63" s="1"/>
      <c r="I63" s="31"/>
      <c r="J63" s="32"/>
    </row>
    <row r="64" spans="1:10" ht="15">
      <c r="A64" s="4" t="s">
        <v>42</v>
      </c>
      <c r="B64" s="16"/>
      <c r="C64" s="3">
        <v>800</v>
      </c>
      <c r="D64" s="3">
        <v>37</v>
      </c>
      <c r="E64" s="12"/>
      <c r="F64" s="3">
        <f t="shared" si="4"/>
        <v>0</v>
      </c>
      <c r="G64" s="3">
        <f t="shared" si="5"/>
        <v>0</v>
      </c>
      <c r="H64" s="1"/>
      <c r="I64" s="31"/>
      <c r="J64" s="32"/>
    </row>
    <row r="65" spans="1:10" ht="15">
      <c r="A65" s="4" t="s">
        <v>102</v>
      </c>
      <c r="B65" s="16"/>
      <c r="C65" s="3">
        <v>1000</v>
      </c>
      <c r="D65" s="3">
        <v>34</v>
      </c>
      <c r="E65" s="12"/>
      <c r="F65" s="3">
        <f t="shared" si="4"/>
        <v>0</v>
      </c>
      <c r="G65" s="3">
        <f t="shared" si="5"/>
        <v>0</v>
      </c>
      <c r="H65" s="1"/>
      <c r="I65" s="31"/>
      <c r="J65" s="32"/>
    </row>
    <row r="66" spans="1:12" ht="15">
      <c r="A66" s="91"/>
      <c r="B66" s="93"/>
      <c r="C66" s="93"/>
      <c r="D66" s="93"/>
      <c r="E66" s="92"/>
      <c r="F66" s="6">
        <f>SUM(F52:F65)</f>
        <v>0</v>
      </c>
      <c r="G66" s="6">
        <f>SUM(G52:G65)</f>
        <v>0</v>
      </c>
      <c r="H66" s="1"/>
      <c r="I66" s="31"/>
      <c r="J66" s="32"/>
      <c r="K66" s="19"/>
      <c r="L66" s="19"/>
    </row>
    <row r="67" spans="1:10" ht="15">
      <c r="A67" s="62" t="s">
        <v>9</v>
      </c>
      <c r="B67" s="94"/>
      <c r="C67" s="94"/>
      <c r="D67" s="94"/>
      <c r="E67" s="94"/>
      <c r="F67" s="94"/>
      <c r="G67" s="80"/>
      <c r="H67" s="1"/>
      <c r="I67" s="31"/>
      <c r="J67" s="32"/>
    </row>
    <row r="68" spans="1:10" ht="15">
      <c r="A68" s="4" t="s">
        <v>115</v>
      </c>
      <c r="B68" s="16"/>
      <c r="C68" s="3">
        <v>1000</v>
      </c>
      <c r="D68" s="3">
        <v>58</v>
      </c>
      <c r="E68" s="12"/>
      <c r="F68" s="3">
        <f>D68*E68</f>
        <v>0</v>
      </c>
      <c r="G68" s="3">
        <f>C68*E68</f>
        <v>0</v>
      </c>
      <c r="H68" s="1"/>
      <c r="I68" s="31"/>
      <c r="J68" s="32"/>
    </row>
    <row r="69" spans="1:10" ht="15">
      <c r="A69" s="4" t="s">
        <v>116</v>
      </c>
      <c r="B69" s="16"/>
      <c r="C69" s="3">
        <v>1000</v>
      </c>
      <c r="D69" s="3">
        <v>58</v>
      </c>
      <c r="E69" s="12"/>
      <c r="F69" s="3">
        <f>D69*E69</f>
        <v>0</v>
      </c>
      <c r="G69" s="3">
        <f>C69*E69</f>
        <v>0</v>
      </c>
      <c r="H69" s="1"/>
      <c r="I69" s="31"/>
      <c r="J69" s="32"/>
    </row>
    <row r="70" spans="1:10" ht="15">
      <c r="A70" s="4" t="s">
        <v>50</v>
      </c>
      <c r="B70" s="16"/>
      <c r="C70" s="3">
        <v>2000</v>
      </c>
      <c r="D70" s="3">
        <v>80</v>
      </c>
      <c r="E70" s="12"/>
      <c r="F70" s="3">
        <f>D70*E70</f>
        <v>0</v>
      </c>
      <c r="G70" s="3">
        <f>C70*E70</f>
        <v>0</v>
      </c>
      <c r="H70" s="1"/>
      <c r="I70" s="31"/>
      <c r="J70" s="32"/>
    </row>
    <row r="71" spans="1:10" ht="15">
      <c r="A71" s="4" t="s">
        <v>104</v>
      </c>
      <c r="B71" s="16"/>
      <c r="C71" s="3">
        <v>2000</v>
      </c>
      <c r="D71" s="3">
        <v>85</v>
      </c>
      <c r="E71" s="12"/>
      <c r="F71" s="3">
        <f>D71*E71</f>
        <v>0</v>
      </c>
      <c r="G71" s="3">
        <f>C71*E71</f>
        <v>0</v>
      </c>
      <c r="I71" s="31"/>
      <c r="J71" s="32"/>
    </row>
    <row r="72" spans="1:10" ht="15">
      <c r="A72" s="4"/>
      <c r="B72" s="93"/>
      <c r="C72" s="93"/>
      <c r="D72" s="93"/>
      <c r="E72" s="92"/>
      <c r="F72" s="6">
        <f>SUM(F68:F71)</f>
        <v>0</v>
      </c>
      <c r="G72" s="6">
        <f>SUM(G68:G71)</f>
        <v>0</v>
      </c>
      <c r="I72" s="31"/>
      <c r="J72" s="32"/>
    </row>
    <row r="73" spans="1:10" ht="15">
      <c r="A73" s="25" t="s">
        <v>40</v>
      </c>
      <c r="B73" s="1"/>
      <c r="C73" s="1"/>
      <c r="D73" s="1"/>
      <c r="E73" s="1"/>
      <c r="F73" s="24"/>
      <c r="G73" s="24"/>
      <c r="I73" s="33"/>
      <c r="J73" s="32"/>
    </row>
    <row r="74" spans="1:10" ht="15">
      <c r="A74" s="23" t="s">
        <v>87</v>
      </c>
      <c r="B74" s="3"/>
      <c r="C74" s="3">
        <v>1000</v>
      </c>
      <c r="D74" s="3">
        <v>55</v>
      </c>
      <c r="E74" s="12"/>
      <c r="F74" s="3">
        <f>D74*E74</f>
        <v>0</v>
      </c>
      <c r="G74" s="3">
        <f>C74*E74</f>
        <v>0</v>
      </c>
      <c r="I74" s="33"/>
      <c r="J74" s="32"/>
    </row>
    <row r="75" spans="1:10" ht="15">
      <c r="A75" s="4" t="s">
        <v>52</v>
      </c>
      <c r="B75" s="5"/>
      <c r="C75" s="3">
        <v>1000</v>
      </c>
      <c r="D75" s="3">
        <v>52</v>
      </c>
      <c r="E75" s="12"/>
      <c r="F75" s="3">
        <f>D75*E75</f>
        <v>0</v>
      </c>
      <c r="G75" s="3">
        <f>C75*E75</f>
        <v>0</v>
      </c>
      <c r="I75" s="31"/>
      <c r="J75" s="32"/>
    </row>
    <row r="76" spans="1:10" ht="15">
      <c r="A76" s="23" t="s">
        <v>105</v>
      </c>
      <c r="B76" s="9"/>
      <c r="C76" s="3">
        <v>1000</v>
      </c>
      <c r="D76" s="3">
        <v>24</v>
      </c>
      <c r="E76" s="12"/>
      <c r="F76" s="3">
        <f>D76*E76</f>
        <v>0</v>
      </c>
      <c r="G76" s="3">
        <f>C76*E76</f>
        <v>0</v>
      </c>
      <c r="I76" s="31"/>
      <c r="J76" s="32"/>
    </row>
    <row r="77" spans="1:10" ht="15">
      <c r="A77" s="23"/>
      <c r="B77" s="9"/>
      <c r="C77" s="9"/>
      <c r="D77" s="9"/>
      <c r="E77" s="52"/>
      <c r="F77" s="6">
        <f>SUM(F74:F75)</f>
        <v>0</v>
      </c>
      <c r="G77" s="6">
        <f>SUM(G74:G75)</f>
        <v>0</v>
      </c>
      <c r="I77" s="31"/>
      <c r="J77" s="32"/>
    </row>
    <row r="78" spans="1:10" ht="17.25">
      <c r="A78" s="95"/>
      <c r="B78" s="96"/>
      <c r="C78" s="96"/>
      <c r="D78" s="96"/>
      <c r="E78" s="96"/>
      <c r="F78" s="96"/>
      <c r="G78" s="96"/>
      <c r="I78" s="36" t="s">
        <v>66</v>
      </c>
      <c r="J78" s="37">
        <f>SUM(J53:J75)+J50</f>
        <v>0</v>
      </c>
    </row>
    <row r="79" spans="1:10" ht="17.25">
      <c r="A79" s="89" t="s">
        <v>25</v>
      </c>
      <c r="B79" s="89"/>
      <c r="C79" s="89"/>
      <c r="D79" s="89"/>
      <c r="E79" s="89"/>
      <c r="F79" s="89"/>
      <c r="G79" s="6">
        <f>SUM(G72+G66+G50+G36+G30+G17+G77)</f>
        <v>0</v>
      </c>
      <c r="I79" s="38"/>
      <c r="J79" s="38"/>
    </row>
    <row r="80" spans="1:10" ht="17.25">
      <c r="A80" s="62"/>
      <c r="B80" s="94"/>
      <c r="C80" s="94"/>
      <c r="D80" s="94"/>
      <c r="E80" s="94"/>
      <c r="F80" s="94"/>
      <c r="G80" s="80"/>
      <c r="I80" s="36" t="s">
        <v>67</v>
      </c>
      <c r="J80" s="39"/>
    </row>
    <row r="81" spans="1:10" ht="17.25">
      <c r="A81" s="62" t="s">
        <v>56</v>
      </c>
      <c r="B81" s="94"/>
      <c r="C81" s="94"/>
      <c r="D81" s="94"/>
      <c r="E81" s="80"/>
      <c r="F81" s="53">
        <f>SUM(F72+F66+F50+F36+F30+F17+F77)</f>
        <v>0</v>
      </c>
      <c r="G81" s="3"/>
      <c r="I81" s="38"/>
      <c r="J81" s="38"/>
    </row>
    <row r="82" spans="1:10" ht="17.25">
      <c r="A82" s="91"/>
      <c r="B82" s="93"/>
      <c r="C82" s="93"/>
      <c r="D82" s="93"/>
      <c r="E82" s="93"/>
      <c r="F82" s="93"/>
      <c r="G82" s="92"/>
      <c r="I82" s="36" t="s">
        <v>65</v>
      </c>
      <c r="J82" s="37">
        <f>SUM(J78:J81)</f>
        <v>0</v>
      </c>
    </row>
    <row r="83" spans="1:10" ht="17.25">
      <c r="A83" s="28" t="s">
        <v>58</v>
      </c>
      <c r="B83" s="3"/>
      <c r="C83" s="27"/>
      <c r="D83" s="27"/>
      <c r="E83" s="29"/>
      <c r="F83" s="54">
        <f>F81-(F81*0.15)</f>
        <v>0</v>
      </c>
      <c r="G83" s="27"/>
      <c r="I83" s="38" t="s">
        <v>64</v>
      </c>
      <c r="J83" s="40">
        <f>(J82*0.2)</f>
        <v>0</v>
      </c>
    </row>
  </sheetData>
  <sheetProtection password="D091" sheet="1" objects="1" scenarios="1"/>
  <mergeCells count="43">
    <mergeCell ref="A78:G78"/>
    <mergeCell ref="A79:F79"/>
    <mergeCell ref="A80:G80"/>
    <mergeCell ref="A81:E81"/>
    <mergeCell ref="A82:G82"/>
    <mergeCell ref="A66:E66"/>
    <mergeCell ref="A67:G67"/>
    <mergeCell ref="B72:E72"/>
    <mergeCell ref="A43:B43"/>
    <mergeCell ref="A45:B45"/>
    <mergeCell ref="A47:B47"/>
    <mergeCell ref="A50:E50"/>
    <mergeCell ref="A51:G51"/>
    <mergeCell ref="A31:G31"/>
    <mergeCell ref="A32:B32"/>
    <mergeCell ref="A35:B35"/>
    <mergeCell ref="A36:E36"/>
    <mergeCell ref="A37:G37"/>
    <mergeCell ref="A15:B15"/>
    <mergeCell ref="A19:B19"/>
    <mergeCell ref="A22:B22"/>
    <mergeCell ref="A23:B23"/>
    <mergeCell ref="A27:B27"/>
    <mergeCell ref="A30:E30"/>
    <mergeCell ref="A8:C8"/>
    <mergeCell ref="F8:G8"/>
    <mergeCell ref="A10:B10"/>
    <mergeCell ref="A11:G11"/>
    <mergeCell ref="I11:J11"/>
    <mergeCell ref="A12:B12"/>
    <mergeCell ref="A6:C6"/>
    <mergeCell ref="D6:G6"/>
    <mergeCell ref="A7:C7"/>
    <mergeCell ref="D7:E7"/>
    <mergeCell ref="F7:G7"/>
    <mergeCell ref="J7:K7"/>
    <mergeCell ref="K1:L1"/>
    <mergeCell ref="A3:C3"/>
    <mergeCell ref="D3:G3"/>
    <mergeCell ref="A4:C4"/>
    <mergeCell ref="D4:G4"/>
    <mergeCell ref="A5:C5"/>
    <mergeCell ref="D5:G5"/>
  </mergeCells>
  <conditionalFormatting sqref="J20">
    <cfRule type="cellIs" priority="15" dxfId="1" operator="equal" stopIfTrue="1">
      <formula>0</formula>
    </cfRule>
    <cfRule type="cellIs" priority="16" dxfId="0" operator="lessThanOrEqual" stopIfTrue="1">
      <formula>$G36/1000</formula>
    </cfRule>
  </conditionalFormatting>
  <conditionalFormatting sqref="J19">
    <cfRule type="cellIs" priority="13" dxfId="1" operator="equal" stopIfTrue="1">
      <formula>0</formula>
    </cfRule>
    <cfRule type="cellIs" priority="14" dxfId="0" operator="lessThanOrEqual" stopIfTrue="1">
      <formula>G30/1000</formula>
    </cfRule>
  </conditionalFormatting>
  <conditionalFormatting sqref="J18">
    <cfRule type="cellIs" priority="11" dxfId="1" operator="equal" stopIfTrue="1">
      <formula>0</formula>
    </cfRule>
    <cfRule type="cellIs" priority="12" dxfId="0" operator="lessThanOrEqual" stopIfTrue="1">
      <formula>G17/1000</formula>
    </cfRule>
  </conditionalFormatting>
  <conditionalFormatting sqref="J21">
    <cfRule type="cellIs" priority="7" dxfId="1" operator="equal" stopIfTrue="1">
      <formula>0</formula>
    </cfRule>
    <cfRule type="cellIs" priority="8" dxfId="0" operator="lessThanOrEqual" stopIfTrue="1">
      <formula>$G50/1000</formula>
    </cfRule>
  </conditionalFormatting>
  <conditionalFormatting sqref="G36">
    <cfRule type="cellIs" priority="5" dxfId="7" operator="equal" stopIfTrue="1">
      <formula>0</formula>
    </cfRule>
    <cfRule type="cellIs" priority="6" dxfId="6" operator="greaterThanOrEqual" stopIfTrue="1">
      <formula>$J20*1000</formula>
    </cfRule>
  </conditionalFormatting>
  <conditionalFormatting sqref="G17">
    <cfRule type="cellIs" priority="3" dxfId="7" operator="equal" stopIfTrue="1">
      <formula>0</formula>
    </cfRule>
    <cfRule type="cellIs" priority="4" dxfId="6" operator="greaterThanOrEqual" stopIfTrue="1">
      <formula>$J18*1000</formula>
    </cfRule>
  </conditionalFormatting>
  <conditionalFormatting sqref="J13">
    <cfRule type="cellIs" priority="1" dxfId="1" operator="equal" stopIfTrue="1">
      <formula>0</formula>
    </cfRule>
    <cfRule type="cellIs" priority="2" dxfId="0" operator="lessThanOrEqual" stopIfTrue="1">
      <formula>($G17/1000)-$J18</formula>
    </cfRule>
  </conditionalFormatting>
  <conditionalFormatting sqref="J22:J23">
    <cfRule type="cellIs" priority="19" dxfId="1" operator="equal" stopIfTrue="1">
      <formula>0</formula>
    </cfRule>
    <cfRule type="cellIs" priority="20" dxfId="0" operator="lessThanOrEqual" stopIfTrue="1">
      <formula>$G66/1000</formula>
    </cfRule>
  </conditionalFormatting>
  <printOptions/>
  <pageMargins left="0.7" right="0.7" top="0.75" bottom="0.75" header="0.3" footer="0.3"/>
  <pageSetup orientation="portrait" paperSize="9" scale="52" r:id="rId1"/>
  <headerFooter>
    <oddFooter>&amp;C&amp;"Arial,Fed"&amp;20HundensgaardButik v / Ditte Maria Nors
   Tlf. 20 46 85 82   CVR: 32 38 77 13   Konto nr. 6110 - 0011248209
Web: www.hundensgaard.dk   Mobilpay: 43200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J1" sqref="J1"/>
    </sheetView>
  </sheetViews>
  <sheetFormatPr defaultColWidth="11.421875" defaultRowHeight="12.75"/>
  <cols>
    <col min="1" max="1" width="21.28125" style="0" customWidth="1"/>
    <col min="2" max="2" width="19.57421875" style="0" customWidth="1"/>
    <col min="3" max="3" width="10.7109375" style="0" customWidth="1"/>
    <col min="4" max="4" width="10.57421875" style="0" customWidth="1"/>
    <col min="5" max="5" width="13.7109375" style="0" customWidth="1"/>
    <col min="6" max="6" width="12.140625" style="0" customWidth="1"/>
    <col min="7" max="7" width="19.28125" style="0" customWidth="1"/>
    <col min="8" max="8" width="5.140625" style="0" customWidth="1"/>
    <col min="9" max="9" width="47.140625" style="0" customWidth="1"/>
    <col min="10" max="10" width="20.28125" style="0" customWidth="1"/>
    <col min="11" max="11" width="5.28125" style="0" customWidth="1"/>
    <col min="12" max="12" width="11.421875" style="0" hidden="1" customWidth="1"/>
  </cols>
  <sheetData>
    <row r="1" spans="1:12" ht="21">
      <c r="A1" s="46" t="s">
        <v>80</v>
      </c>
      <c r="B1" s="47"/>
      <c r="C1" s="47"/>
      <c r="D1" s="47"/>
      <c r="E1" s="47"/>
      <c r="F1" s="47"/>
      <c r="G1" s="47"/>
      <c r="I1" s="44" t="s">
        <v>62</v>
      </c>
      <c r="J1" s="45"/>
      <c r="K1" s="58"/>
      <c r="L1" s="58"/>
    </row>
    <row r="3" spans="1:10" ht="21">
      <c r="A3" s="59" t="s">
        <v>74</v>
      </c>
      <c r="B3" s="60"/>
      <c r="C3" s="61"/>
      <c r="D3" s="62" t="s">
        <v>79</v>
      </c>
      <c r="E3" s="63"/>
      <c r="F3" s="63"/>
      <c r="G3" s="64"/>
      <c r="H3" s="1"/>
      <c r="I3" s="34" t="s">
        <v>68</v>
      </c>
      <c r="J3" s="35"/>
    </row>
    <row r="4" spans="1:8" ht="15">
      <c r="A4" s="65"/>
      <c r="B4" s="66"/>
      <c r="C4" s="67"/>
      <c r="D4" s="68"/>
      <c r="E4" s="69"/>
      <c r="F4" s="69"/>
      <c r="G4" s="70"/>
      <c r="H4" s="1"/>
    </row>
    <row r="5" spans="1:8" ht="15.75" customHeight="1">
      <c r="A5" s="71"/>
      <c r="B5" s="72"/>
      <c r="C5" s="73"/>
      <c r="D5" s="74"/>
      <c r="E5" s="75"/>
      <c r="F5" s="75"/>
      <c r="G5" s="76"/>
      <c r="H5" s="1"/>
    </row>
    <row r="6" spans="1:10" ht="15.75" customHeight="1">
      <c r="A6" s="71"/>
      <c r="B6" s="72"/>
      <c r="C6" s="73"/>
      <c r="D6" s="77"/>
      <c r="E6" s="78"/>
      <c r="F6" s="78"/>
      <c r="G6" s="79"/>
      <c r="H6" s="1"/>
      <c r="I6" s="30" t="s">
        <v>75</v>
      </c>
      <c r="J6" s="43"/>
    </row>
    <row r="7" spans="1:11" ht="15.75" customHeight="1">
      <c r="A7" s="71"/>
      <c r="B7" s="72"/>
      <c r="C7" s="73"/>
      <c r="D7" s="62" t="s">
        <v>77</v>
      </c>
      <c r="E7" s="80"/>
      <c r="F7" s="81"/>
      <c r="G7" s="82"/>
      <c r="H7" s="1"/>
      <c r="I7" s="2" t="s">
        <v>76</v>
      </c>
      <c r="J7" s="83" t="s">
        <v>24</v>
      </c>
      <c r="K7" s="83"/>
    </row>
    <row r="8" spans="1:11" ht="15.75" customHeight="1">
      <c r="A8" s="84"/>
      <c r="B8" s="85"/>
      <c r="C8" s="86"/>
      <c r="D8" s="49" t="s">
        <v>78</v>
      </c>
      <c r="E8" s="5"/>
      <c r="F8" s="87"/>
      <c r="G8" s="88"/>
      <c r="H8" s="1"/>
      <c r="I8" s="48"/>
      <c r="J8" s="42">
        <f>I8*2.5%</f>
        <v>0</v>
      </c>
      <c r="K8" s="13"/>
    </row>
    <row r="9" spans="1:8" ht="15">
      <c r="A9" s="1"/>
      <c r="B9" s="11"/>
      <c r="C9" s="10"/>
      <c r="D9" s="11"/>
      <c r="E9" s="11"/>
      <c r="F9" s="11"/>
      <c r="H9" s="1"/>
    </row>
    <row r="10" spans="1:7" ht="15">
      <c r="A10" s="62" t="s">
        <v>5</v>
      </c>
      <c r="B10" s="80"/>
      <c r="C10" s="28" t="s">
        <v>6</v>
      </c>
      <c r="D10" s="28" t="s">
        <v>7</v>
      </c>
      <c r="E10" s="28" t="s">
        <v>10</v>
      </c>
      <c r="F10" s="28" t="s">
        <v>8</v>
      </c>
      <c r="G10" s="28" t="s">
        <v>12</v>
      </c>
    </row>
    <row r="11" spans="1:10" ht="17.25">
      <c r="A11" s="89" t="s">
        <v>0</v>
      </c>
      <c r="B11" s="89"/>
      <c r="C11" s="89"/>
      <c r="D11" s="89"/>
      <c r="E11" s="89"/>
      <c r="F11" s="89"/>
      <c r="G11" s="89"/>
      <c r="I11" s="90" t="s">
        <v>22</v>
      </c>
      <c r="J11" s="90"/>
    </row>
    <row r="12" spans="1:10" ht="15">
      <c r="A12" s="91" t="s">
        <v>70</v>
      </c>
      <c r="B12" s="92"/>
      <c r="C12" s="3">
        <v>500</v>
      </c>
      <c r="D12" s="15">
        <v>22</v>
      </c>
      <c r="E12" s="12"/>
      <c r="F12" s="3">
        <f>D12*E12</f>
        <v>0</v>
      </c>
      <c r="G12" s="3">
        <f>C12*E12</f>
        <v>0</v>
      </c>
      <c r="I12" s="1"/>
      <c r="J12" s="2" t="s">
        <v>21</v>
      </c>
    </row>
    <row r="13" spans="1:10" ht="15">
      <c r="A13" s="3" t="s">
        <v>69</v>
      </c>
      <c r="B13" s="3"/>
      <c r="C13" s="3">
        <v>2000</v>
      </c>
      <c r="D13" s="15">
        <v>80</v>
      </c>
      <c r="E13" s="12"/>
      <c r="F13" s="3">
        <f>D13*E13</f>
        <v>0</v>
      </c>
      <c r="G13" s="3">
        <f>C13*E13</f>
        <v>0</v>
      </c>
      <c r="I13" s="1" t="s">
        <v>16</v>
      </c>
      <c r="J13" s="14">
        <f>J8*5</f>
        <v>0</v>
      </c>
    </row>
    <row r="14" spans="1:7" ht="15">
      <c r="A14" s="4" t="s">
        <v>71</v>
      </c>
      <c r="B14" s="5"/>
      <c r="C14" s="3">
        <v>1000</v>
      </c>
      <c r="D14" s="15">
        <v>44</v>
      </c>
      <c r="E14" s="12"/>
      <c r="F14" s="3">
        <f>D14*E14</f>
        <v>0</v>
      </c>
      <c r="G14" s="3">
        <f>C14*E14</f>
        <v>0</v>
      </c>
    </row>
    <row r="15" spans="1:7" ht="15">
      <c r="A15" s="91" t="s">
        <v>32</v>
      </c>
      <c r="B15" s="92"/>
      <c r="C15" s="3">
        <v>500</v>
      </c>
      <c r="D15" s="15">
        <v>26</v>
      </c>
      <c r="E15" s="26"/>
      <c r="F15" s="3">
        <f>D15*E15</f>
        <v>0</v>
      </c>
      <c r="G15" s="3">
        <f>C15*E15</f>
        <v>0</v>
      </c>
    </row>
    <row r="16" spans="1:10" ht="17.25">
      <c r="A16" s="4" t="s">
        <v>35</v>
      </c>
      <c r="B16" s="5"/>
      <c r="C16" s="3">
        <v>1000</v>
      </c>
      <c r="D16" s="15">
        <v>56</v>
      </c>
      <c r="E16" s="12"/>
      <c r="F16" s="5">
        <f>D16*E16</f>
        <v>0</v>
      </c>
      <c r="G16" s="3">
        <f>C16*E16</f>
        <v>0</v>
      </c>
      <c r="I16" s="30" t="s">
        <v>11</v>
      </c>
      <c r="J16" s="8"/>
    </row>
    <row r="17" spans="1:10" ht="15">
      <c r="A17" s="16"/>
      <c r="B17" s="16"/>
      <c r="C17" s="16"/>
      <c r="D17" s="16"/>
      <c r="E17" s="17"/>
      <c r="F17" s="6">
        <f>SUM(F12:F16)</f>
        <v>0</v>
      </c>
      <c r="G17" s="20">
        <f>SUM(G12:G16)</f>
        <v>0</v>
      </c>
      <c r="I17" s="1"/>
      <c r="J17" s="2" t="s">
        <v>21</v>
      </c>
    </row>
    <row r="18" spans="1:10" ht="15">
      <c r="A18" s="22" t="s">
        <v>1</v>
      </c>
      <c r="B18" s="23"/>
      <c r="C18" s="9"/>
      <c r="D18" s="9"/>
      <c r="E18" s="21"/>
      <c r="F18" s="16"/>
      <c r="G18" s="5"/>
      <c r="I18" s="1" t="s">
        <v>44</v>
      </c>
      <c r="J18" s="14">
        <f>J8*7</f>
        <v>0</v>
      </c>
    </row>
    <row r="19" spans="1:10" ht="15">
      <c r="A19" s="91" t="s">
        <v>18</v>
      </c>
      <c r="B19" s="92"/>
      <c r="C19" s="3">
        <v>500</v>
      </c>
      <c r="D19" s="3">
        <v>37</v>
      </c>
      <c r="E19" s="12"/>
      <c r="F19" s="3">
        <f>D19*E19</f>
        <v>0</v>
      </c>
      <c r="G19" s="3">
        <f>C19*E19</f>
        <v>0</v>
      </c>
      <c r="I19" s="1" t="s">
        <v>99</v>
      </c>
      <c r="J19" s="14">
        <f>J8*3</f>
        <v>0</v>
      </c>
    </row>
    <row r="20" spans="1:10" ht="15">
      <c r="A20" s="3" t="s">
        <v>15</v>
      </c>
      <c r="B20" s="3"/>
      <c r="C20" s="3">
        <v>500</v>
      </c>
      <c r="D20" s="3">
        <v>30</v>
      </c>
      <c r="E20" s="12"/>
      <c r="F20" s="3">
        <f aca="true" t="shared" si="0" ref="F20:F29">D20*E20</f>
        <v>0</v>
      </c>
      <c r="G20" s="3">
        <f aca="true" t="shared" si="1" ref="G20:G29">C20*E20</f>
        <v>0</v>
      </c>
      <c r="I20" s="1" t="s">
        <v>45</v>
      </c>
      <c r="J20" s="14">
        <f>J8*3</f>
        <v>0</v>
      </c>
    </row>
    <row r="21" spans="1:10" ht="15">
      <c r="A21" s="3" t="s">
        <v>34</v>
      </c>
      <c r="B21" s="3"/>
      <c r="C21" s="3">
        <v>2000</v>
      </c>
      <c r="D21" s="3">
        <v>85</v>
      </c>
      <c r="E21" s="12"/>
      <c r="F21" s="3">
        <f t="shared" si="0"/>
        <v>0</v>
      </c>
      <c r="G21" s="3">
        <f t="shared" si="1"/>
        <v>0</v>
      </c>
      <c r="I21" s="1" t="s">
        <v>95</v>
      </c>
      <c r="J21" s="14">
        <f>J8*7</f>
        <v>0</v>
      </c>
    </row>
    <row r="22" spans="1:10" ht="15">
      <c r="A22" s="91" t="s">
        <v>2</v>
      </c>
      <c r="B22" s="92"/>
      <c r="C22" s="3">
        <v>500</v>
      </c>
      <c r="D22" s="3">
        <v>30</v>
      </c>
      <c r="E22" s="12"/>
      <c r="F22" s="3">
        <f t="shared" si="0"/>
        <v>0</v>
      </c>
      <c r="G22" s="3">
        <f t="shared" si="1"/>
        <v>0</v>
      </c>
      <c r="I22" s="1" t="s">
        <v>46</v>
      </c>
      <c r="J22" s="56">
        <f>J8*5</f>
        <v>0</v>
      </c>
    </row>
    <row r="23" spans="1:10" ht="15">
      <c r="A23" s="91" t="s">
        <v>85</v>
      </c>
      <c r="B23" s="92"/>
      <c r="C23" s="3">
        <v>2000</v>
      </c>
      <c r="D23" s="3">
        <v>80</v>
      </c>
      <c r="E23" s="12"/>
      <c r="F23" s="3">
        <f t="shared" si="0"/>
        <v>0</v>
      </c>
      <c r="G23" s="3">
        <f t="shared" si="1"/>
        <v>0</v>
      </c>
      <c r="I23" s="2" t="s">
        <v>21</v>
      </c>
      <c r="J23" s="57">
        <f>SUM(J18:J22)</f>
        <v>0</v>
      </c>
    </row>
    <row r="24" spans="1:9" ht="15">
      <c r="A24" s="4" t="s">
        <v>107</v>
      </c>
      <c r="B24" s="5"/>
      <c r="C24" s="3">
        <v>500</v>
      </c>
      <c r="D24" s="3">
        <v>30</v>
      </c>
      <c r="E24" s="12"/>
      <c r="F24" s="3">
        <f t="shared" si="0"/>
        <v>0</v>
      </c>
      <c r="G24" s="3">
        <f t="shared" si="1"/>
        <v>0</v>
      </c>
      <c r="I24" s="2"/>
    </row>
    <row r="25" spans="1:9" ht="15">
      <c r="A25" s="4" t="s">
        <v>108</v>
      </c>
      <c r="B25" s="5"/>
      <c r="C25" s="3">
        <v>500</v>
      </c>
      <c r="D25" s="3">
        <v>40</v>
      </c>
      <c r="E25" s="12"/>
      <c r="F25" s="3">
        <f t="shared" si="0"/>
        <v>0</v>
      </c>
      <c r="G25" s="3">
        <f t="shared" si="1"/>
        <v>0</v>
      </c>
      <c r="I25" s="2"/>
    </row>
    <row r="26" spans="1:10" ht="15">
      <c r="A26" s="4" t="s">
        <v>109</v>
      </c>
      <c r="B26" s="5"/>
      <c r="C26" s="3">
        <v>500</v>
      </c>
      <c r="D26" s="3">
        <v>50</v>
      </c>
      <c r="E26" s="12"/>
      <c r="F26" s="3">
        <f t="shared" si="0"/>
        <v>0</v>
      </c>
      <c r="G26" s="3">
        <f t="shared" si="1"/>
        <v>0</v>
      </c>
      <c r="I26" s="2"/>
      <c r="J26" s="1"/>
    </row>
    <row r="27" spans="1:10" ht="15">
      <c r="A27" s="91" t="s">
        <v>17</v>
      </c>
      <c r="B27" s="92"/>
      <c r="C27" s="3">
        <v>500</v>
      </c>
      <c r="D27" s="3">
        <v>40</v>
      </c>
      <c r="E27" s="12"/>
      <c r="F27" s="3">
        <f t="shared" si="0"/>
        <v>0</v>
      </c>
      <c r="G27" s="3">
        <f t="shared" si="1"/>
        <v>0</v>
      </c>
      <c r="H27" s="19"/>
      <c r="J27" s="1"/>
    </row>
    <row r="28" spans="1:10" ht="15">
      <c r="A28" s="4" t="s">
        <v>14</v>
      </c>
      <c r="B28" s="5"/>
      <c r="C28" s="3">
        <v>2000</v>
      </c>
      <c r="D28" s="3">
        <v>100</v>
      </c>
      <c r="E28" s="12"/>
      <c r="F28" s="3">
        <f t="shared" si="0"/>
        <v>0</v>
      </c>
      <c r="G28" s="3">
        <f t="shared" si="1"/>
        <v>0</v>
      </c>
      <c r="J28" s="1"/>
    </row>
    <row r="29" spans="1:10" ht="17.25">
      <c r="A29" s="4" t="s">
        <v>106</v>
      </c>
      <c r="B29" s="5"/>
      <c r="C29" s="3">
        <v>2000</v>
      </c>
      <c r="D29" s="3">
        <v>80</v>
      </c>
      <c r="E29" s="12"/>
      <c r="F29" s="3">
        <f t="shared" si="0"/>
        <v>0</v>
      </c>
      <c r="G29" s="3">
        <f t="shared" si="1"/>
        <v>0</v>
      </c>
      <c r="I29" s="30" t="s">
        <v>23</v>
      </c>
      <c r="J29" s="1"/>
    </row>
    <row r="30" spans="1:10" s="19" customFormat="1" ht="15">
      <c r="A30" s="91"/>
      <c r="B30" s="93"/>
      <c r="C30" s="93"/>
      <c r="D30" s="93"/>
      <c r="E30" s="92"/>
      <c r="F30" s="6">
        <f>SUM(F19:F29)</f>
        <v>0</v>
      </c>
      <c r="G30" s="6">
        <f>SUM(G19:G29)</f>
        <v>0</v>
      </c>
      <c r="I30" s="1" t="s">
        <v>61</v>
      </c>
      <c r="J30"/>
    </row>
    <row r="31" spans="1:10" ht="15">
      <c r="A31" s="62" t="s">
        <v>13</v>
      </c>
      <c r="B31" s="94"/>
      <c r="C31" s="94"/>
      <c r="D31" s="94"/>
      <c r="E31" s="94"/>
      <c r="F31" s="94"/>
      <c r="G31" s="80"/>
      <c r="I31" s="1" t="s">
        <v>28</v>
      </c>
      <c r="J31" s="19"/>
    </row>
    <row r="32" spans="1:10" ht="15">
      <c r="A32" s="91" t="s">
        <v>112</v>
      </c>
      <c r="B32" s="92"/>
      <c r="C32" s="3">
        <v>500</v>
      </c>
      <c r="D32" s="3">
        <v>28</v>
      </c>
      <c r="E32" s="12"/>
      <c r="F32" s="3">
        <f>D32*E32</f>
        <v>0</v>
      </c>
      <c r="G32" s="3">
        <f>C32*E32</f>
        <v>0</v>
      </c>
      <c r="I32" s="1" t="s">
        <v>59</v>
      </c>
      <c r="J32" s="19"/>
    </row>
    <row r="33" spans="1:10" s="19" customFormat="1" ht="15">
      <c r="A33" s="3" t="s">
        <v>113</v>
      </c>
      <c r="B33" s="3"/>
      <c r="C33" s="3">
        <v>1000</v>
      </c>
      <c r="D33" s="3">
        <v>52</v>
      </c>
      <c r="E33" s="12"/>
      <c r="F33" s="3">
        <f>D33*E33</f>
        <v>0</v>
      </c>
      <c r="G33" s="3">
        <f>C33*E33</f>
        <v>0</v>
      </c>
      <c r="H33"/>
      <c r="I33"/>
      <c r="J33" s="1"/>
    </row>
    <row r="34" spans="1:10" ht="15">
      <c r="A34" s="4" t="s">
        <v>103</v>
      </c>
      <c r="B34" s="5"/>
      <c r="C34" s="3">
        <v>2000</v>
      </c>
      <c r="D34" s="3">
        <v>100</v>
      </c>
      <c r="E34" s="12"/>
      <c r="F34" s="3">
        <f>D34*E34</f>
        <v>0</v>
      </c>
      <c r="G34" s="3">
        <f>C34*E34</f>
        <v>0</v>
      </c>
      <c r="H34" s="1"/>
      <c r="I34" s="1"/>
      <c r="J34" s="1"/>
    </row>
    <row r="35" spans="1:9" ht="17.25">
      <c r="A35" s="91" t="s">
        <v>114</v>
      </c>
      <c r="B35" s="92"/>
      <c r="C35" s="3">
        <v>500</v>
      </c>
      <c r="D35" s="3">
        <v>30</v>
      </c>
      <c r="E35" s="12"/>
      <c r="F35" s="3">
        <f>D35*E35</f>
        <v>0</v>
      </c>
      <c r="G35" s="3">
        <f>C35*E35</f>
        <v>0</v>
      </c>
      <c r="H35" s="1"/>
      <c r="I35" s="30" t="s">
        <v>51</v>
      </c>
    </row>
    <row r="36" spans="1:10" ht="15">
      <c r="A36" s="91"/>
      <c r="B36" s="93"/>
      <c r="C36" s="93"/>
      <c r="D36" s="93"/>
      <c r="E36" s="92"/>
      <c r="F36" s="6">
        <f>SUM(F32:F35)</f>
        <v>0</v>
      </c>
      <c r="G36" s="6">
        <f>SUM(G32:G35)</f>
        <v>0</v>
      </c>
      <c r="H36" s="1"/>
      <c r="I36" s="1" t="s">
        <v>53</v>
      </c>
      <c r="J36" s="19"/>
    </row>
    <row r="37" spans="1:9" ht="15">
      <c r="A37" s="62" t="s">
        <v>4</v>
      </c>
      <c r="B37" s="94"/>
      <c r="C37" s="94"/>
      <c r="D37" s="94"/>
      <c r="E37" s="94"/>
      <c r="F37" s="94"/>
      <c r="G37" s="80"/>
      <c r="H37" s="1"/>
      <c r="I37" s="1" t="s">
        <v>54</v>
      </c>
    </row>
    <row r="38" spans="1:9" ht="15">
      <c r="A38" s="4" t="s">
        <v>37</v>
      </c>
      <c r="B38" s="5"/>
      <c r="C38" s="3">
        <v>1000</v>
      </c>
      <c r="D38" s="3">
        <v>48</v>
      </c>
      <c r="E38" s="12"/>
      <c r="F38" s="3">
        <f aca="true" t="shared" si="2" ref="F38:F48">D38*E38</f>
        <v>0</v>
      </c>
      <c r="G38" s="3">
        <f>C38*E38</f>
        <v>0</v>
      </c>
      <c r="H38" s="1"/>
      <c r="I38" s="1" t="s">
        <v>55</v>
      </c>
    </row>
    <row r="39" spans="1:9" ht="15">
      <c r="A39" s="3" t="s">
        <v>26</v>
      </c>
      <c r="B39" s="3"/>
      <c r="C39" s="3">
        <v>2000</v>
      </c>
      <c r="D39" s="3">
        <v>74</v>
      </c>
      <c r="E39" s="12"/>
      <c r="F39" s="3">
        <f>D39*E39</f>
        <v>0</v>
      </c>
      <c r="G39" s="3">
        <f aca="true" t="shared" si="3" ref="G39:G44">C39*E39</f>
        <v>0</v>
      </c>
      <c r="H39" s="1"/>
      <c r="I39" s="19"/>
    </row>
    <row r="40" spans="1:10" ht="15">
      <c r="A40" s="4" t="s">
        <v>48</v>
      </c>
      <c r="B40" s="5"/>
      <c r="C40" s="3">
        <v>500</v>
      </c>
      <c r="D40" s="3">
        <v>20</v>
      </c>
      <c r="E40" s="12"/>
      <c r="F40" s="3">
        <f>D40*E40</f>
        <v>0</v>
      </c>
      <c r="G40" s="3">
        <f t="shared" si="3"/>
        <v>0</v>
      </c>
      <c r="H40" s="1"/>
      <c r="J40" s="19"/>
    </row>
    <row r="41" spans="1:8" ht="15">
      <c r="A41" s="4" t="s">
        <v>33</v>
      </c>
      <c r="B41" s="18"/>
      <c r="C41" s="3">
        <v>2000</v>
      </c>
      <c r="D41" s="3">
        <v>104</v>
      </c>
      <c r="E41" s="12"/>
      <c r="F41" s="3">
        <f t="shared" si="2"/>
        <v>0</v>
      </c>
      <c r="G41" s="3">
        <f t="shared" si="3"/>
        <v>0</v>
      </c>
      <c r="H41" s="1"/>
    </row>
    <row r="42" spans="1:8" ht="15">
      <c r="A42" s="4" t="s">
        <v>43</v>
      </c>
      <c r="B42" s="18"/>
      <c r="C42" s="3">
        <v>500</v>
      </c>
      <c r="D42" s="3">
        <v>28</v>
      </c>
      <c r="E42" s="12"/>
      <c r="F42" s="3">
        <f t="shared" si="2"/>
        <v>0</v>
      </c>
      <c r="G42" s="3">
        <f t="shared" si="3"/>
        <v>0</v>
      </c>
      <c r="H42" s="1"/>
    </row>
    <row r="43" spans="1:10" s="19" customFormat="1" ht="15">
      <c r="A43" s="91" t="s">
        <v>29</v>
      </c>
      <c r="B43" s="92"/>
      <c r="C43" s="3">
        <v>500</v>
      </c>
      <c r="D43" s="3">
        <v>20</v>
      </c>
      <c r="E43" s="12"/>
      <c r="F43" s="3">
        <f t="shared" si="2"/>
        <v>0</v>
      </c>
      <c r="G43" s="3">
        <f t="shared" si="3"/>
        <v>0</v>
      </c>
      <c r="H43" s="1"/>
      <c r="J43"/>
    </row>
    <row r="44" spans="1:8" ht="15">
      <c r="A44" s="4" t="s">
        <v>100</v>
      </c>
      <c r="B44" s="5"/>
      <c r="C44" s="3">
        <v>2000</v>
      </c>
      <c r="D44" s="3">
        <v>80</v>
      </c>
      <c r="E44" s="12"/>
      <c r="F44" s="3">
        <f t="shared" si="2"/>
        <v>0</v>
      </c>
      <c r="G44" s="3">
        <f t="shared" si="3"/>
        <v>0</v>
      </c>
      <c r="H44" s="1"/>
    </row>
    <row r="45" spans="1:10" ht="15">
      <c r="A45" s="91" t="s">
        <v>19</v>
      </c>
      <c r="B45" s="92"/>
      <c r="C45" s="3">
        <v>500</v>
      </c>
      <c r="D45" s="3">
        <v>24</v>
      </c>
      <c r="E45" s="12"/>
      <c r="F45" s="3">
        <f t="shared" si="2"/>
        <v>0</v>
      </c>
      <c r="G45" s="3">
        <f>C45*E45</f>
        <v>0</v>
      </c>
      <c r="H45" s="13"/>
      <c r="J45" s="1"/>
    </row>
    <row r="46" spans="1:9" ht="17.25">
      <c r="A46" s="4" t="s">
        <v>110</v>
      </c>
      <c r="B46" s="5"/>
      <c r="C46" s="3">
        <v>500</v>
      </c>
      <c r="D46" s="3">
        <v>28</v>
      </c>
      <c r="E46" s="12"/>
      <c r="F46" s="3">
        <f t="shared" si="2"/>
        <v>0</v>
      </c>
      <c r="G46" s="3">
        <f>C46*E46</f>
        <v>0</v>
      </c>
      <c r="H46" s="13"/>
      <c r="I46" s="30" t="s">
        <v>63</v>
      </c>
    </row>
    <row r="47" spans="1:10" ht="17.25">
      <c r="A47" s="91" t="s">
        <v>30</v>
      </c>
      <c r="B47" s="92"/>
      <c r="C47" s="3">
        <v>500</v>
      </c>
      <c r="D47" s="3">
        <v>28</v>
      </c>
      <c r="E47" s="12"/>
      <c r="F47" s="3">
        <f t="shared" si="2"/>
        <v>0</v>
      </c>
      <c r="G47" s="3">
        <f>C47*E47</f>
        <v>0</v>
      </c>
      <c r="H47" s="13"/>
      <c r="I47" s="36" t="s">
        <v>60</v>
      </c>
      <c r="J47" s="41" t="s">
        <v>7</v>
      </c>
    </row>
    <row r="48" spans="1:10" ht="15">
      <c r="A48" s="4" t="s">
        <v>39</v>
      </c>
      <c r="B48" s="5"/>
      <c r="C48" s="3">
        <v>500</v>
      </c>
      <c r="D48" s="3">
        <v>32</v>
      </c>
      <c r="E48" s="12"/>
      <c r="F48" s="3">
        <f t="shared" si="2"/>
        <v>0</v>
      </c>
      <c r="G48" s="3">
        <f>C48*E48</f>
        <v>0</v>
      </c>
      <c r="H48" s="13"/>
      <c r="I48" s="31"/>
      <c r="J48" s="32"/>
    </row>
    <row r="49" spans="1:10" ht="15">
      <c r="A49" s="4" t="s">
        <v>57</v>
      </c>
      <c r="B49" s="16"/>
      <c r="C49" s="3">
        <v>500</v>
      </c>
      <c r="D49" s="3">
        <v>24</v>
      </c>
      <c r="E49" s="12"/>
      <c r="F49" s="3">
        <f>D49*E49</f>
        <v>0</v>
      </c>
      <c r="G49" s="3">
        <f>C49*E49</f>
        <v>0</v>
      </c>
      <c r="H49" s="13"/>
      <c r="I49" s="50" t="s">
        <v>81</v>
      </c>
      <c r="J49" s="32"/>
    </row>
    <row r="50" spans="1:10" ht="15">
      <c r="A50" s="91"/>
      <c r="B50" s="93"/>
      <c r="C50" s="93"/>
      <c r="D50" s="93"/>
      <c r="E50" s="92"/>
      <c r="F50" s="6">
        <f>SUM(F38:F49)</f>
        <v>0</v>
      </c>
      <c r="G50" s="6">
        <f>SUM(G38:G49)</f>
        <v>0</v>
      </c>
      <c r="H50" s="1"/>
      <c r="I50" s="50" t="s">
        <v>82</v>
      </c>
      <c r="J50" s="51">
        <f>(J49*50)</f>
        <v>0</v>
      </c>
    </row>
    <row r="51" spans="1:10" ht="15">
      <c r="A51" s="62" t="s">
        <v>3</v>
      </c>
      <c r="B51" s="94"/>
      <c r="C51" s="94"/>
      <c r="D51" s="94"/>
      <c r="E51" s="94"/>
      <c r="F51" s="94"/>
      <c r="G51" s="80"/>
      <c r="H51" s="1"/>
      <c r="I51" s="31"/>
      <c r="J51" s="32"/>
    </row>
    <row r="52" spans="1:10" ht="15">
      <c r="A52" s="3" t="s">
        <v>38</v>
      </c>
      <c r="B52" s="3"/>
      <c r="C52" s="3">
        <v>800</v>
      </c>
      <c r="D52" s="3">
        <v>34</v>
      </c>
      <c r="E52" s="12"/>
      <c r="F52" s="3">
        <f aca="true" t="shared" si="4" ref="F52:F65">D52*E52</f>
        <v>0</v>
      </c>
      <c r="G52" s="3">
        <f aca="true" t="shared" si="5" ref="G52:G65">(C52*E52)</f>
        <v>0</v>
      </c>
      <c r="H52" s="1"/>
      <c r="I52" s="50" t="s">
        <v>83</v>
      </c>
      <c r="J52" s="32"/>
    </row>
    <row r="53" spans="1:10" ht="15">
      <c r="A53" s="4" t="s">
        <v>72</v>
      </c>
      <c r="B53" s="5"/>
      <c r="C53" s="3">
        <v>800</v>
      </c>
      <c r="D53" s="3">
        <v>35</v>
      </c>
      <c r="E53" s="12"/>
      <c r="F53" s="3">
        <f t="shared" si="4"/>
        <v>0</v>
      </c>
      <c r="G53" s="3">
        <f t="shared" si="5"/>
        <v>0</v>
      </c>
      <c r="H53" s="1"/>
      <c r="I53" s="50" t="s">
        <v>84</v>
      </c>
      <c r="J53" s="51">
        <f>(50*J52)</f>
        <v>0</v>
      </c>
    </row>
    <row r="54" spans="1:10" ht="15">
      <c r="A54" s="4" t="s">
        <v>73</v>
      </c>
      <c r="B54" s="5"/>
      <c r="C54" s="3">
        <v>1000</v>
      </c>
      <c r="D54" s="3">
        <v>50</v>
      </c>
      <c r="E54" s="12"/>
      <c r="F54" s="3">
        <f t="shared" si="4"/>
        <v>0</v>
      </c>
      <c r="G54" s="3">
        <f t="shared" si="5"/>
        <v>0</v>
      </c>
      <c r="H54" s="1"/>
      <c r="I54" s="50"/>
      <c r="J54" s="51"/>
    </row>
    <row r="55" spans="1:10" ht="15">
      <c r="A55" s="4" t="s">
        <v>101</v>
      </c>
      <c r="B55" s="5"/>
      <c r="C55" s="3">
        <v>1000</v>
      </c>
      <c r="D55" s="3">
        <v>40</v>
      </c>
      <c r="E55" s="12"/>
      <c r="F55" s="3">
        <f t="shared" si="4"/>
        <v>0</v>
      </c>
      <c r="G55" s="3">
        <f t="shared" si="5"/>
        <v>0</v>
      </c>
      <c r="H55" s="1"/>
      <c r="I55" s="31"/>
      <c r="J55" s="32"/>
    </row>
    <row r="56" spans="1:10" ht="15">
      <c r="A56" s="4" t="s">
        <v>47</v>
      </c>
      <c r="B56" s="5"/>
      <c r="C56" s="3">
        <v>1000</v>
      </c>
      <c r="D56" s="3">
        <v>37</v>
      </c>
      <c r="E56" s="12"/>
      <c r="F56" s="3">
        <f t="shared" si="4"/>
        <v>0</v>
      </c>
      <c r="G56" s="3">
        <f t="shared" si="5"/>
        <v>0</v>
      </c>
      <c r="H56" s="1"/>
      <c r="I56" s="31"/>
      <c r="J56" s="32"/>
    </row>
    <row r="57" spans="1:10" ht="15">
      <c r="A57" s="4" t="s">
        <v>20</v>
      </c>
      <c r="B57" s="5"/>
      <c r="C57" s="3">
        <v>1000</v>
      </c>
      <c r="D57" s="3">
        <v>40</v>
      </c>
      <c r="E57" s="12"/>
      <c r="F57" s="3">
        <f t="shared" si="4"/>
        <v>0</v>
      </c>
      <c r="G57" s="3">
        <f t="shared" si="5"/>
        <v>0</v>
      </c>
      <c r="H57" s="1"/>
      <c r="I57" s="31"/>
      <c r="J57" s="32"/>
    </row>
    <row r="58" spans="1:10" ht="15">
      <c r="A58" s="4" t="s">
        <v>31</v>
      </c>
      <c r="B58" s="5"/>
      <c r="C58" s="3">
        <v>800</v>
      </c>
      <c r="D58" s="3">
        <v>40</v>
      </c>
      <c r="E58" s="12"/>
      <c r="F58" s="3">
        <f t="shared" si="4"/>
        <v>0</v>
      </c>
      <c r="G58" s="3">
        <f t="shared" si="5"/>
        <v>0</v>
      </c>
      <c r="H58" s="1"/>
      <c r="I58" s="31"/>
      <c r="J58" s="32"/>
    </row>
    <row r="59" spans="1:10" ht="15">
      <c r="A59" s="4" t="s">
        <v>111</v>
      </c>
      <c r="B59" s="5"/>
      <c r="C59" s="3">
        <v>1000</v>
      </c>
      <c r="D59" s="3">
        <v>36</v>
      </c>
      <c r="E59" s="12"/>
      <c r="F59" s="3">
        <f t="shared" si="4"/>
        <v>0</v>
      </c>
      <c r="G59" s="3">
        <f t="shared" si="5"/>
        <v>0</v>
      </c>
      <c r="H59" s="1"/>
      <c r="I59" s="31"/>
      <c r="J59" s="32"/>
    </row>
    <row r="60" spans="1:10" ht="15">
      <c r="A60" s="4" t="s">
        <v>86</v>
      </c>
      <c r="B60" s="5"/>
      <c r="C60" s="3">
        <v>1000</v>
      </c>
      <c r="D60" s="3">
        <v>36</v>
      </c>
      <c r="E60" s="12"/>
      <c r="F60" s="3">
        <f t="shared" si="4"/>
        <v>0</v>
      </c>
      <c r="G60" s="3">
        <f t="shared" si="5"/>
        <v>0</v>
      </c>
      <c r="H60" s="1"/>
      <c r="I60" s="31"/>
      <c r="J60" s="32"/>
    </row>
    <row r="61" spans="1:10" ht="15">
      <c r="A61" s="4" t="s">
        <v>36</v>
      </c>
      <c r="B61" s="5"/>
      <c r="C61" s="3">
        <v>1000</v>
      </c>
      <c r="D61" s="3">
        <v>32</v>
      </c>
      <c r="E61" s="12"/>
      <c r="F61" s="3">
        <f t="shared" si="4"/>
        <v>0</v>
      </c>
      <c r="G61" s="3">
        <f t="shared" si="5"/>
        <v>0</v>
      </c>
      <c r="H61" s="1"/>
      <c r="I61" s="31"/>
      <c r="J61" s="32"/>
    </row>
    <row r="62" spans="1:10" ht="15">
      <c r="A62" s="4" t="s">
        <v>27</v>
      </c>
      <c r="B62" s="5"/>
      <c r="C62" s="3">
        <v>1000</v>
      </c>
      <c r="D62" s="3">
        <v>40</v>
      </c>
      <c r="E62" s="12"/>
      <c r="F62" s="3">
        <f t="shared" si="4"/>
        <v>0</v>
      </c>
      <c r="G62" s="3">
        <f t="shared" si="5"/>
        <v>0</v>
      </c>
      <c r="H62" s="7"/>
      <c r="I62" s="31"/>
      <c r="J62" s="32"/>
    </row>
    <row r="63" spans="1:10" ht="15">
      <c r="A63" s="4" t="s">
        <v>41</v>
      </c>
      <c r="B63" s="16"/>
      <c r="C63" s="3">
        <v>1100</v>
      </c>
      <c r="D63" s="3">
        <v>45</v>
      </c>
      <c r="E63" s="12"/>
      <c r="F63" s="3">
        <f t="shared" si="4"/>
        <v>0</v>
      </c>
      <c r="G63" s="3">
        <f t="shared" si="5"/>
        <v>0</v>
      </c>
      <c r="H63" s="1"/>
      <c r="I63" s="31"/>
      <c r="J63" s="32"/>
    </row>
    <row r="64" spans="1:10" ht="15">
      <c r="A64" s="4" t="s">
        <v>42</v>
      </c>
      <c r="B64" s="16"/>
      <c r="C64" s="3">
        <v>800</v>
      </c>
      <c r="D64" s="3">
        <v>37</v>
      </c>
      <c r="E64" s="12"/>
      <c r="F64" s="3">
        <f t="shared" si="4"/>
        <v>0</v>
      </c>
      <c r="G64" s="3">
        <f t="shared" si="5"/>
        <v>0</v>
      </c>
      <c r="H64" s="1"/>
      <c r="I64" s="31"/>
      <c r="J64" s="32"/>
    </row>
    <row r="65" spans="1:10" ht="15">
      <c r="A65" s="4" t="s">
        <v>102</v>
      </c>
      <c r="B65" s="16"/>
      <c r="C65" s="3">
        <v>1000</v>
      </c>
      <c r="D65" s="3">
        <v>34</v>
      </c>
      <c r="E65" s="12"/>
      <c r="F65" s="3">
        <f t="shared" si="4"/>
        <v>0</v>
      </c>
      <c r="G65" s="3">
        <f t="shared" si="5"/>
        <v>0</v>
      </c>
      <c r="H65" s="1"/>
      <c r="I65" s="31"/>
      <c r="J65" s="32"/>
    </row>
    <row r="66" spans="1:10" ht="15">
      <c r="A66" s="91"/>
      <c r="B66" s="93"/>
      <c r="C66" s="93"/>
      <c r="D66" s="93"/>
      <c r="E66" s="92"/>
      <c r="F66" s="6">
        <f>SUM(F52:F65)</f>
        <v>0</v>
      </c>
      <c r="G66" s="6">
        <f>SUM(G52:G65)</f>
        <v>0</v>
      </c>
      <c r="H66" s="1"/>
      <c r="I66" s="31"/>
      <c r="J66" s="32"/>
    </row>
    <row r="67" spans="1:10" ht="15">
      <c r="A67" s="62" t="s">
        <v>9</v>
      </c>
      <c r="B67" s="94"/>
      <c r="C67" s="94"/>
      <c r="D67" s="94"/>
      <c r="E67" s="94"/>
      <c r="F67" s="94"/>
      <c r="G67" s="80"/>
      <c r="H67" s="1"/>
      <c r="I67" s="31"/>
      <c r="J67" s="32"/>
    </row>
    <row r="68" spans="1:10" ht="15">
      <c r="A68" s="4" t="s">
        <v>115</v>
      </c>
      <c r="B68" s="16"/>
      <c r="C68" s="3">
        <v>1000</v>
      </c>
      <c r="D68" s="3">
        <v>58</v>
      </c>
      <c r="E68" s="12"/>
      <c r="F68" s="3">
        <f>D68*E68</f>
        <v>0</v>
      </c>
      <c r="G68" s="3">
        <f>C68*E68</f>
        <v>0</v>
      </c>
      <c r="H68" s="1"/>
      <c r="I68" s="31"/>
      <c r="J68" s="32"/>
    </row>
    <row r="69" spans="1:10" ht="15">
      <c r="A69" s="4" t="s">
        <v>116</v>
      </c>
      <c r="B69" s="16"/>
      <c r="C69" s="3">
        <v>1000</v>
      </c>
      <c r="D69" s="3">
        <v>58</v>
      </c>
      <c r="E69" s="12"/>
      <c r="F69" s="3">
        <f>D69*E69</f>
        <v>0</v>
      </c>
      <c r="G69" s="3">
        <f>C69*E69</f>
        <v>0</v>
      </c>
      <c r="H69" s="1"/>
      <c r="I69" s="31"/>
      <c r="J69" s="32"/>
    </row>
    <row r="70" spans="1:10" ht="15">
      <c r="A70" s="4" t="s">
        <v>50</v>
      </c>
      <c r="B70" s="16"/>
      <c r="C70" s="3">
        <v>2000</v>
      </c>
      <c r="D70" s="3">
        <v>80</v>
      </c>
      <c r="E70" s="12"/>
      <c r="F70" s="3">
        <f>D70*E70</f>
        <v>0</v>
      </c>
      <c r="G70" s="3">
        <f>C70*E70</f>
        <v>0</v>
      </c>
      <c r="H70" s="1"/>
      <c r="I70" s="31"/>
      <c r="J70" s="32"/>
    </row>
    <row r="71" spans="1:10" ht="15">
      <c r="A71" s="4" t="s">
        <v>104</v>
      </c>
      <c r="B71" s="16"/>
      <c r="C71" s="3">
        <v>2000</v>
      </c>
      <c r="D71" s="3">
        <v>85</v>
      </c>
      <c r="E71" s="12"/>
      <c r="F71" s="3">
        <f>D71*E71</f>
        <v>0</v>
      </c>
      <c r="G71" s="3">
        <f>C71*E71</f>
        <v>0</v>
      </c>
      <c r="I71" s="31"/>
      <c r="J71" s="32"/>
    </row>
    <row r="72" spans="1:10" ht="15">
      <c r="A72" s="4"/>
      <c r="B72" s="93"/>
      <c r="C72" s="93"/>
      <c r="D72" s="93"/>
      <c r="E72" s="92"/>
      <c r="F72" s="6">
        <f>SUM(F68:F71)</f>
        <v>0</v>
      </c>
      <c r="G72" s="6">
        <f>SUM(G68:G71)</f>
        <v>0</v>
      </c>
      <c r="I72" s="31"/>
      <c r="J72" s="32"/>
    </row>
    <row r="73" spans="1:10" ht="15">
      <c r="A73" s="25" t="s">
        <v>40</v>
      </c>
      <c r="B73" s="1"/>
      <c r="C73" s="1"/>
      <c r="D73" s="1"/>
      <c r="E73" s="1"/>
      <c r="F73" s="24"/>
      <c r="G73" s="24"/>
      <c r="I73" s="33"/>
      <c r="J73" s="32"/>
    </row>
    <row r="74" spans="1:10" ht="15">
      <c r="A74" s="23" t="s">
        <v>87</v>
      </c>
      <c r="B74" s="3"/>
      <c r="C74" s="3">
        <v>1000</v>
      </c>
      <c r="D74" s="3">
        <v>55</v>
      </c>
      <c r="E74" s="12"/>
      <c r="F74" s="3">
        <f>D74*E74</f>
        <v>0</v>
      </c>
      <c r="G74" s="3">
        <f>C74*E74</f>
        <v>0</v>
      </c>
      <c r="I74" s="33"/>
      <c r="J74" s="32"/>
    </row>
    <row r="75" spans="1:10" ht="15">
      <c r="A75" s="4" t="s">
        <v>52</v>
      </c>
      <c r="B75" s="5"/>
      <c r="C75" s="3">
        <v>1000</v>
      </c>
      <c r="D75" s="3">
        <v>52</v>
      </c>
      <c r="E75" s="12"/>
      <c r="F75" s="3">
        <f>D75*E75</f>
        <v>0</v>
      </c>
      <c r="G75" s="3">
        <f>C75*E75</f>
        <v>0</v>
      </c>
      <c r="I75" s="31"/>
      <c r="J75" s="32"/>
    </row>
    <row r="76" spans="1:10" ht="15">
      <c r="A76" s="23" t="s">
        <v>105</v>
      </c>
      <c r="B76" s="9"/>
      <c r="C76" s="3">
        <v>1000</v>
      </c>
      <c r="D76" s="3">
        <v>24</v>
      </c>
      <c r="E76" s="12"/>
      <c r="F76" s="3">
        <f>D76*E76</f>
        <v>0</v>
      </c>
      <c r="G76" s="3">
        <f>C76*E76</f>
        <v>0</v>
      </c>
      <c r="I76" s="31"/>
      <c r="J76" s="32"/>
    </row>
    <row r="77" spans="1:10" ht="15">
      <c r="A77" s="23"/>
      <c r="B77" s="9"/>
      <c r="C77" s="9"/>
      <c r="D77" s="9"/>
      <c r="E77" s="52"/>
      <c r="F77" s="6">
        <f>SUM(F74:F75)</f>
        <v>0</v>
      </c>
      <c r="G77" s="6">
        <f>SUM(G74:G75)</f>
        <v>0</v>
      </c>
      <c r="I77" s="31"/>
      <c r="J77" s="32"/>
    </row>
    <row r="78" spans="1:10" ht="17.25">
      <c r="A78" s="95"/>
      <c r="B78" s="96"/>
      <c r="C78" s="96"/>
      <c r="D78" s="96"/>
      <c r="E78" s="96"/>
      <c r="F78" s="96"/>
      <c r="G78" s="96"/>
      <c r="I78" s="36" t="s">
        <v>66</v>
      </c>
      <c r="J78" s="37">
        <f>SUM(J53:J75)+J50</f>
        <v>0</v>
      </c>
    </row>
    <row r="79" spans="1:10" ht="17.25">
      <c r="A79" s="89" t="s">
        <v>25</v>
      </c>
      <c r="B79" s="89"/>
      <c r="C79" s="89"/>
      <c r="D79" s="89"/>
      <c r="E79" s="89"/>
      <c r="F79" s="89"/>
      <c r="G79" s="6">
        <f>SUM(G72+G66+G50+G36+G30+G17+G77)</f>
        <v>0</v>
      </c>
      <c r="I79" s="38"/>
      <c r="J79" s="38"/>
    </row>
    <row r="80" spans="1:10" ht="17.25">
      <c r="A80" s="62"/>
      <c r="B80" s="94"/>
      <c r="C80" s="94"/>
      <c r="D80" s="94"/>
      <c r="E80" s="94"/>
      <c r="F80" s="94"/>
      <c r="G80" s="80"/>
      <c r="I80" s="36" t="s">
        <v>67</v>
      </c>
      <c r="J80" s="39"/>
    </row>
    <row r="81" spans="1:10" ht="17.25">
      <c r="A81" s="62" t="s">
        <v>56</v>
      </c>
      <c r="B81" s="94"/>
      <c r="C81" s="94"/>
      <c r="D81" s="94"/>
      <c r="E81" s="80"/>
      <c r="F81" s="53">
        <f>SUM(F72+F66+F50+F36+F30+F17+F77)</f>
        <v>0</v>
      </c>
      <c r="G81" s="3"/>
      <c r="I81" s="38"/>
      <c r="J81" s="38"/>
    </row>
    <row r="82" spans="1:10" ht="17.25">
      <c r="A82" s="91"/>
      <c r="B82" s="93"/>
      <c r="C82" s="93"/>
      <c r="D82" s="93"/>
      <c r="E82" s="93"/>
      <c r="F82" s="93"/>
      <c r="G82" s="92"/>
      <c r="I82" s="36" t="s">
        <v>65</v>
      </c>
      <c r="J82" s="37">
        <f>SUM(J78:J81)</f>
        <v>0</v>
      </c>
    </row>
    <row r="83" spans="1:10" ht="17.25">
      <c r="A83" s="28" t="s">
        <v>58</v>
      </c>
      <c r="B83" s="3"/>
      <c r="C83" s="27"/>
      <c r="D83" s="27"/>
      <c r="E83" s="29"/>
      <c r="F83" s="54">
        <f>F81-(F81*0.15)</f>
        <v>0</v>
      </c>
      <c r="G83" s="27"/>
      <c r="I83" s="38" t="s">
        <v>64</v>
      </c>
      <c r="J83" s="40">
        <f>(J82*0.2)</f>
        <v>0</v>
      </c>
    </row>
    <row r="85" ht="15">
      <c r="H85" s="1"/>
    </row>
    <row r="86" ht="15">
      <c r="H86" s="1"/>
    </row>
    <row r="87" ht="15">
      <c r="H87" s="1"/>
    </row>
    <row r="88" ht="15">
      <c r="H88" s="1"/>
    </row>
    <row r="89" ht="15">
      <c r="H89" s="1"/>
    </row>
    <row r="90" ht="15">
      <c r="H90" s="1"/>
    </row>
    <row r="91" ht="15">
      <c r="H91" s="1"/>
    </row>
  </sheetData>
  <sheetProtection password="D091" sheet="1" selectLockedCells="1"/>
  <mergeCells count="43">
    <mergeCell ref="D3:G3"/>
    <mergeCell ref="A3:C3"/>
    <mergeCell ref="A10:B10"/>
    <mergeCell ref="A4:C4"/>
    <mergeCell ref="A5:C5"/>
    <mergeCell ref="A6:C6"/>
    <mergeCell ref="A7:C7"/>
    <mergeCell ref="A8:C8"/>
    <mergeCell ref="D4:G4"/>
    <mergeCell ref="D5:G5"/>
    <mergeCell ref="I11:J11"/>
    <mergeCell ref="A11:G11"/>
    <mergeCell ref="A12:B12"/>
    <mergeCell ref="A30:E30"/>
    <mergeCell ref="A27:B27"/>
    <mergeCell ref="A45:B45"/>
    <mergeCell ref="A82:G82"/>
    <mergeCell ref="K1:L1"/>
    <mergeCell ref="A19:B19"/>
    <mergeCell ref="A22:B22"/>
    <mergeCell ref="A23:B23"/>
    <mergeCell ref="J7:K7"/>
    <mergeCell ref="A35:B35"/>
    <mergeCell ref="A43:B43"/>
    <mergeCell ref="A36:E36"/>
    <mergeCell ref="D6:G6"/>
    <mergeCell ref="D7:E7"/>
    <mergeCell ref="A80:G80"/>
    <mergeCell ref="A15:B15"/>
    <mergeCell ref="A32:B32"/>
    <mergeCell ref="A31:G31"/>
    <mergeCell ref="F7:G7"/>
    <mergeCell ref="F8:G8"/>
    <mergeCell ref="A47:B47"/>
    <mergeCell ref="A81:E81"/>
    <mergeCell ref="A37:G37"/>
    <mergeCell ref="A79:F79"/>
    <mergeCell ref="A51:G51"/>
    <mergeCell ref="B72:E72"/>
    <mergeCell ref="A66:E66"/>
    <mergeCell ref="A50:E50"/>
    <mergeCell ref="A67:G67"/>
    <mergeCell ref="A78:G78"/>
  </mergeCells>
  <conditionalFormatting sqref="J20">
    <cfRule type="cellIs" priority="13" dxfId="1" operator="equal" stopIfTrue="1">
      <formula>0</formula>
    </cfRule>
    <cfRule type="cellIs" priority="18" dxfId="0" operator="lessThanOrEqual" stopIfTrue="1">
      <formula>$G36/1000</formula>
    </cfRule>
  </conditionalFormatting>
  <conditionalFormatting sqref="J19">
    <cfRule type="cellIs" priority="9" dxfId="1" operator="equal" stopIfTrue="1">
      <formula>0</formula>
    </cfRule>
    <cfRule type="cellIs" priority="16" dxfId="0" operator="lessThanOrEqual" stopIfTrue="1">
      <formula>G30/1000</formula>
    </cfRule>
  </conditionalFormatting>
  <conditionalFormatting sqref="J18">
    <cfRule type="cellIs" priority="8" dxfId="1" operator="equal" stopIfTrue="1">
      <formula>0</formula>
    </cfRule>
    <cfRule type="cellIs" priority="15" dxfId="0" operator="lessThanOrEqual" stopIfTrue="1">
      <formula>G17/1000</formula>
    </cfRule>
  </conditionalFormatting>
  <conditionalFormatting sqref="J21">
    <cfRule type="cellIs" priority="45" dxfId="1" operator="equal" stopIfTrue="1">
      <formula>0</formula>
    </cfRule>
    <cfRule type="cellIs" priority="46" dxfId="0" operator="lessThanOrEqual" stopIfTrue="1">
      <formula>$G50/1000</formula>
    </cfRule>
  </conditionalFormatting>
  <conditionalFormatting sqref="G36">
    <cfRule type="cellIs" priority="99" dxfId="7" operator="equal" stopIfTrue="1">
      <formula>0</formula>
    </cfRule>
    <cfRule type="cellIs" priority="100" dxfId="6" operator="greaterThanOrEqual" stopIfTrue="1">
      <formula>$J20*1000</formula>
    </cfRule>
  </conditionalFormatting>
  <conditionalFormatting sqref="G17">
    <cfRule type="cellIs" priority="101" dxfId="7" operator="equal" stopIfTrue="1">
      <formula>0</formula>
    </cfRule>
    <cfRule type="cellIs" priority="102" dxfId="6" operator="greaterThanOrEqual" stopIfTrue="1">
      <formula>$J18*1000</formula>
    </cfRule>
  </conditionalFormatting>
  <conditionalFormatting sqref="J13">
    <cfRule type="cellIs" priority="107" dxfId="1" operator="equal" stopIfTrue="1">
      <formula>0</formula>
    </cfRule>
    <cfRule type="cellIs" priority="108" dxfId="0" operator="lessThanOrEqual" stopIfTrue="1">
      <formula>($G17/1000)-$J18</formula>
    </cfRule>
  </conditionalFormatting>
  <conditionalFormatting sqref="J23">
    <cfRule type="cellIs" priority="111" dxfId="1" operator="equal" stopIfTrue="1">
      <formula>0</formula>
    </cfRule>
    <cfRule type="cellIs" priority="112" dxfId="0" operator="lessThanOrEqual" stopIfTrue="1">
      <formula>$G67/1000</formula>
    </cfRule>
  </conditionalFormatting>
  <conditionalFormatting sqref="J22">
    <cfRule type="cellIs" priority="115" dxfId="1" operator="equal" stopIfTrue="1">
      <formula>0</formula>
    </cfRule>
    <cfRule type="cellIs" priority="116" dxfId="0" operator="lessThanOrEqual" stopIfTrue="1">
      <formula>$G66/1000</formula>
    </cfRule>
  </conditionalFormatting>
  <printOptions/>
  <pageMargins left="0.7" right="0.7" top="0.75" bottom="0.75" header="0.3" footer="0.3"/>
  <pageSetup orientation="portrait" paperSize="9" scale="49" r:id="rId1"/>
  <headerFooter alignWithMargins="0">
    <oddHeader>&amp;C&amp;"Arial,Fed"&amp;20HundensgaardButik madberegning og regning</oddHeader>
    <oddFooter>&amp;C&amp;"Arial,Fed"&amp;16HundensgaardButik v / Ditte Maria Nors
   Tlf. 20 46 85 82   CVR: 32 38 77 13   Konto nr. 6110 - 0011248209
Web: www.hundensgaard.dk   Mobilpay: 43200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Holdorf Kolbeck</dc:creator>
  <cp:keywords/>
  <dc:description/>
  <cp:lastModifiedBy>dmn</cp:lastModifiedBy>
  <cp:lastPrinted>2018-05-18T10:59:08Z</cp:lastPrinted>
  <dcterms:created xsi:type="dcterms:W3CDTF">2008-09-25T04:59:51Z</dcterms:created>
  <dcterms:modified xsi:type="dcterms:W3CDTF">2019-03-04T11:49:27Z</dcterms:modified>
  <cp:category/>
  <cp:version/>
  <cp:contentType/>
  <cp:contentStatus/>
</cp:coreProperties>
</file>